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<sst xmlns="http://schemas.openxmlformats.org/spreadsheetml/2006/main" count="1483" uniqueCount="1483">
  <si>
    <t>Product or Part number</t>
  </si>
  <si>
    <t>Subcategory</t>
  </si>
  <si>
    <t>PDF data sheet</t>
  </si>
  <si>
    <t>HTML data sheet</t>
  </si>
  <si>
    <t>Type</t>
  </si>
  <si>
    <t>Technology</t>
  </si>
  <si>
    <t>Flash memory (kByte)</t>
  </si>
  <si>
    <t>Throughputmax (max) (MBits)</t>
  </si>
  <si>
    <t>Peripherals</t>
  </si>
  <si>
    <t>Price|Quantity (USD)</t>
  </si>
  <si>
    <t>Data rate (max) (Mbps)</t>
  </si>
  <si>
    <t>Rating</t>
  </si>
  <si>
    <t>Operating temperature range (°C)</t>
  </si>
  <si>
    <t>TI functional safety category</t>
  </si>
  <si>
    <t>Package area (mm^2)</t>
  </si>
  <si>
    <t>Package size (L x W) (mm)</t>
  </si>
  <si>
    <t>Package type</t>
  </si>
  <si>
    <t>Pin count</t>
  </si>
  <si>
    <t>Status</t>
  </si>
  <si>
    <t>低功耗 2.4GHz 产品</t>
  </si>
  <si>
    <t>Wireless MCU</t>
  </si>
  <si>
    <t>Bluetooth low energy,Proprietary 2.4 GHz</t>
  </si>
  <si>
    <t>1 SPI,1 UART,1 comparator,12-bit ADC 8-channel,I2C,Integrated battery monitor,Integrated temperature monitor,Real-time clock (RTC)</t>
  </si>
  <si>
    <t>Catalog</t>
  </si>
  <si>
    <t>-40 to 85</t>
  </si>
  <si>
    <t/>
  </si>
  <si>
    <t>4 x 4</t>
  </si>
  <si>
    <t>VQFN</t>
  </si>
  <si>
    <t>正在供货</t>
  </si>
  <si>
    <t>Wi-Fi 产品</t>
  </si>
  <si>
    <t>MCU or MPU attach</t>
  </si>
  <si>
    <t>Wi-Fi</t>
  </si>
  <si>
    <t>Catalog</t>
  </si>
  <si>
    <t>-40 to 105</t>
  </si>
  <si>
    <t/>
  </si>
  <si>
    <t>5 x 5</t>
  </si>
  <si>
    <t>WQFN</t>
  </si>
  <si>
    <t>正在供货</t>
  </si>
  <si>
    <t>Wi-Fi 产品</t>
  </si>
  <si>
    <t>MCU or MPU attach</t>
  </si>
  <si>
    <t>Wi-Fi</t>
  </si>
  <si>
    <t>Catalog</t>
  </si>
  <si>
    <t>-40 to 105</t>
  </si>
  <si>
    <t/>
  </si>
  <si>
    <t>5 x 5</t>
  </si>
  <si>
    <t>WQFN</t>
  </si>
  <si>
    <t>正在供货</t>
  </si>
  <si>
    <t>Sub-1GHz 无线 MCU</t>
  </si>
  <si>
    <t>Wireless MCU</t>
  </si>
  <si>
    <t>12-bit ADC 8-channel,2 comparators,4 SPI,4 UART,4 timers,8-bit DAC,I2C,I2S,Sensor Controller,Sensor controller</t>
  </si>
  <si>
    <t>Catalog</t>
  </si>
  <si>
    <t>-40 to 105</t>
  </si>
  <si>
    <t/>
  </si>
  <si>
    <t>49,64</t>
  </si>
  <si>
    <t>7 x 7,8 x 8</t>
  </si>
  <si>
    <t>VQFN</t>
  </si>
  <si>
    <t>48,64</t>
  </si>
  <si>
    <t>正在供货</t>
  </si>
  <si>
    <t>汽车类无线连接产品</t>
  </si>
  <si>
    <t>Wireless MCU</t>
  </si>
  <si>
    <t>Bluetooth low energy</t>
  </si>
  <si>
    <t>1 SPI,1 UART,1 comparator,12-bit ADC 8-channel,4 timers,I2C,Integrated battery monitor,Integrated temperature monitor,Real-time clock (RTC)</t>
  </si>
  <si>
    <t>Automotive</t>
  </si>
  <si>
    <t>-40 to 125</t>
  </si>
  <si>
    <t/>
  </si>
  <si>
    <t>5 x 5</t>
  </si>
  <si>
    <t>VQFN</t>
  </si>
  <si>
    <t>正在供货</t>
  </si>
  <si>
    <t>Sub-1GHz 无线 MCU</t>
  </si>
  <si>
    <t>Wireless MCU</t>
  </si>
  <si>
    <t>12-bit ADC 8-channel,2 comparators,4 SPI,4 UART,4 timers,8-bit DAC,I2C,I2S,Sensor Controller,Sensor controller</t>
  </si>
  <si>
    <t>Catalog</t>
  </si>
  <si>
    <t>-40 to 105</t>
  </si>
  <si>
    <t/>
  </si>
  <si>
    <t>49,64</t>
  </si>
  <si>
    <t>7 x 7,8 x 8</t>
  </si>
  <si>
    <t>VQFN</t>
  </si>
  <si>
    <t>48,64</t>
  </si>
  <si>
    <t>预发布</t>
  </si>
  <si>
    <t>低功耗 2.4GHz 产品</t>
  </si>
  <si>
    <t>Wireless MCU</t>
  </si>
  <si>
    <t>2.4 GHz,2.4 GHz proprietary,6LoWPAN,Bluetooth low energy,Multi-standard,Proprietary 2.4 GHz,Thread,Zigbee</t>
  </si>
  <si>
    <t>12-bit ADC 8-channel,2 I2C,2 comparators,4 SSI,4 UART,4 timers,8-bit DAC,Integrated battery monitor,Integrated temperature monitor,Real-time clock (RTC),Sensor controller</t>
  </si>
  <si>
    <t>Catalog</t>
  </si>
  <si>
    <t>-40 to 105</t>
  </si>
  <si>
    <t/>
  </si>
  <si>
    <t>7 x 7</t>
  </si>
  <si>
    <t>VQFN</t>
  </si>
  <si>
    <t>正在供货</t>
  </si>
  <si>
    <t>低功耗 2.4GHz 产品</t>
  </si>
  <si>
    <t>Wireless MCU</t>
  </si>
  <si>
    <t>2.4 GHz,Bluetooth low energy,Proprietary 2.4 GHz,Thread,Zigbee</t>
  </si>
  <si>
    <t>12-bit ADC 8-channel,2 I2C,2 comparators,4 SPI,4 UART,8-bit DAC,I2S</t>
  </si>
  <si>
    <t>Catalog</t>
  </si>
  <si>
    <t>-40 to 105</t>
  </si>
  <si>
    <t/>
  </si>
  <si>
    <t>7 x 7</t>
  </si>
  <si>
    <t>VQFN</t>
  </si>
  <si>
    <t>正在供货</t>
  </si>
  <si>
    <t>Sub-1GHz 无线 MCU</t>
  </si>
  <si>
    <t>Wireless MCU</t>
  </si>
  <si>
    <t>12-bit ADC 8-channel,2 comparators,4 SPI,4 UART,4 timers,8-bit DAC,I2C,I2S,Sensor controller</t>
  </si>
  <si>
    <t>Catalog</t>
  </si>
  <si>
    <t>-40 to 105</t>
  </si>
  <si>
    <t/>
  </si>
  <si>
    <t>49,64</t>
  </si>
  <si>
    <t>7 x 7,8 x 8</t>
  </si>
  <si>
    <t>VQFN</t>
  </si>
  <si>
    <t>48,64</t>
  </si>
  <si>
    <t>预发布</t>
  </si>
  <si>
    <t>Sub-1GHz 无线 MCU</t>
  </si>
  <si>
    <t>Wireless module</t>
  </si>
  <si>
    <t>12-bit ADC 8-channel,2 SPI,2 UART,8-bit DAC,I2C,I2S,Real-time clock (RTC)</t>
  </si>
  <si>
    <t>Catalog</t>
  </si>
  <si>
    <t>-40 to 105</t>
  </si>
  <si>
    <t/>
  </si>
  <si>
    <t>7 x 7</t>
  </si>
  <si>
    <t>QFM</t>
  </si>
  <si>
    <t>正在供货</t>
  </si>
  <si>
    <t>低功耗 2.4GHz 产品</t>
  </si>
  <si>
    <t>Wireless MCU</t>
  </si>
  <si>
    <t>Bluetooth low energy,Proprietary 2.4 GHz</t>
  </si>
  <si>
    <t>1 SPI,1 UART,1 comparator,12-bit ADC 8-channel,4 timers,I2C,Integrated battery monitor,Integrated temperature monitor,Real-time clock (RTC)</t>
  </si>
  <si>
    <t>Catalog</t>
  </si>
  <si>
    <t>-40 to 125</t>
  </si>
  <si>
    <t/>
  </si>
  <si>
    <t>16,25</t>
  </si>
  <si>
    <t>4 x 4,5 x 5</t>
  </si>
  <si>
    <t>VQFN</t>
  </si>
  <si>
    <t>24,40</t>
  </si>
  <si>
    <t>正在供货</t>
  </si>
  <si>
    <t>汽车类无线连接产品</t>
  </si>
  <si>
    <t>12-bit ADC 8-channel,2 SPI,2 UART,4 timers,8-bit DAC,I2C,I2S</t>
  </si>
  <si>
    <t>Automotive</t>
  </si>
  <si>
    <t>-40 to 105</t>
  </si>
  <si>
    <t>Functional Safety Quality-Managed</t>
  </si>
  <si>
    <t>7 x 7</t>
  </si>
  <si>
    <t>VQFN</t>
  </si>
  <si>
    <t>正在供货</t>
  </si>
  <si>
    <t>低功耗 2.4GHz 产品</t>
  </si>
  <si>
    <t>Wireless module</t>
  </si>
  <si>
    <t>1 SPI,1 UART,12-bit ADC 8-channel,2 comparators,4 timers,8-bit DAC,I2C,I2S</t>
  </si>
  <si>
    <t>Catalog</t>
  </si>
  <si>
    <t>-40 to 105</t>
  </si>
  <si>
    <t/>
  </si>
  <si>
    <t>7 x 7</t>
  </si>
  <si>
    <t>QFM</t>
  </si>
  <si>
    <t>正在供货</t>
  </si>
  <si>
    <t>低功耗 2.4GHz 产品</t>
  </si>
  <si>
    <t>Wireless module</t>
  </si>
  <si>
    <t>Bluetooth low energy,Multi-standard,Proprietary 2.4 GHz,Thread,Zigbee</t>
  </si>
  <si>
    <t>12-bit ADC 8-channel,2 SPI,2 UART,2 comparators,4 timers,8-bit DAC,I2C,I2S,Sensor controller</t>
  </si>
  <si>
    <t>Catalog</t>
  </si>
  <si>
    <t>-40 to 105</t>
  </si>
  <si>
    <t/>
  </si>
  <si>
    <t>7 x 7</t>
  </si>
  <si>
    <t>QFM</t>
  </si>
  <si>
    <t>正在供货</t>
  </si>
  <si>
    <t>低功耗 2.4GHz 产品</t>
  </si>
  <si>
    <t>Wireless MCU</t>
  </si>
  <si>
    <t>2.4 GHz,Bluetooth low energy,Proprietary 2.4 GHz,Thread,Zigbee</t>
  </si>
  <si>
    <t>1 SPI,1 UART,12-bit ADC 8-channel,2 comparators,8-bit DAC,I2C,I2S</t>
  </si>
  <si>
    <t>Catalog</t>
  </si>
  <si>
    <t>-40 to 105</t>
  </si>
  <si>
    <t/>
  </si>
  <si>
    <t>25,49</t>
  </si>
  <si>
    <t>5 x 5,7 x 7</t>
  </si>
  <si>
    <t>VQFN</t>
  </si>
  <si>
    <t>40,48</t>
  </si>
  <si>
    <t>正在供货</t>
  </si>
  <si>
    <t>Sub-1GHz 无线 MCU</t>
  </si>
  <si>
    <t>Wireless MCU</t>
  </si>
  <si>
    <t>1 SPI,1 UART,1 comparator,12-bit ADC 8-channel,4 timers,I2C,I2S</t>
  </si>
  <si>
    <t>Catalog</t>
  </si>
  <si>
    <t>-40 to 105</t>
  </si>
  <si>
    <t/>
  </si>
  <si>
    <t>7 x 7</t>
  </si>
  <si>
    <t>VQFN</t>
  </si>
  <si>
    <t>正在供货</t>
  </si>
  <si>
    <t>低功耗 2.4GHz 产品</t>
  </si>
  <si>
    <t>Wireless module</t>
  </si>
  <si>
    <t>Bluetooth low energy,Multi-standard,Proprietary 2.4 GHz,Thread,Zigbee</t>
  </si>
  <si>
    <t>2 SPI,2 comparators,4 timers,8-bit DAC,I2C,I2S,Sensor controller</t>
  </si>
  <si>
    <t>Catalog</t>
  </si>
  <si>
    <t>-40 to 105</t>
  </si>
  <si>
    <t/>
  </si>
  <si>
    <t>7 x 7</t>
  </si>
  <si>
    <t>QFM</t>
  </si>
  <si>
    <t>正在供货</t>
  </si>
  <si>
    <t>Sub-1GHz 无线 MCU</t>
  </si>
  <si>
    <t>Wireless MCU</t>
  </si>
  <si>
    <t>1 SPI,1 UART,1 comparator,12-bit ADC 8-channel,4 timers,I2C,I2S</t>
  </si>
  <si>
    <t>Catalog</t>
  </si>
  <si>
    <t>-40 to 105</t>
  </si>
  <si>
    <t/>
  </si>
  <si>
    <t>25,49</t>
  </si>
  <si>
    <t>5 x 5,7 x 7</t>
  </si>
  <si>
    <t>VQFN</t>
  </si>
  <si>
    <t>40,48</t>
  </si>
  <si>
    <t>正在供货</t>
  </si>
  <si>
    <t>低功耗 2.4GHz 产品</t>
  </si>
  <si>
    <t>Wireless MCU</t>
  </si>
  <si>
    <t>Bluetooth low energy,Multi-standard,Proprietary 2.4 GHz,Thread,Zigbee</t>
  </si>
  <si>
    <t>1 SPI,2 comparators,4 timers,8-bit DAC,I2C,I2S</t>
  </si>
  <si>
    <t>Catalog</t>
  </si>
  <si>
    <t>-40 to 105</t>
  </si>
  <si>
    <t/>
  </si>
  <si>
    <t>25,49</t>
  </si>
  <si>
    <t>5 x 5,7 x 7</t>
  </si>
  <si>
    <t>VQFN</t>
  </si>
  <si>
    <t>40,48</t>
  </si>
  <si>
    <t>正在供货</t>
  </si>
  <si>
    <t>Sub-1GHz 无线 MCU</t>
  </si>
  <si>
    <t>Wireless MCU</t>
  </si>
  <si>
    <t>2.4 GHz,6LoWPAN,Bluetooth low energy,Multi-standard,Sub-1 GHz,Thread,Zigbee</t>
  </si>
  <si>
    <t>12-bit ADC 8-channel,2 SPI,2 UART,2 comparators,4 timers,8-bit DAC,I2C,I2S,Sensor controller</t>
  </si>
  <si>
    <t>Catalog</t>
  </si>
  <si>
    <t>-40 to 105</t>
  </si>
  <si>
    <t/>
  </si>
  <si>
    <t>7 x 7</t>
  </si>
  <si>
    <t>VQFN</t>
  </si>
  <si>
    <t>正在供货</t>
  </si>
  <si>
    <t>Sub-1GHz 无线 MCU</t>
  </si>
  <si>
    <t>Wireless MCU</t>
  </si>
  <si>
    <t>12-bit ADC 8-channel,2 SPI,2 UART,2 comparators,4 timers,8-bit DAC,I2C,I2S,Sensor controller</t>
  </si>
  <si>
    <t>Catalog</t>
  </si>
  <si>
    <t>-40 to 105</t>
  </si>
  <si>
    <t/>
  </si>
  <si>
    <t>7 x 7</t>
  </si>
  <si>
    <t>VQFN</t>
  </si>
  <si>
    <t>正在供货</t>
  </si>
  <si>
    <t>低功耗 2.4GHz 产品</t>
  </si>
  <si>
    <t>Wireless MCU</t>
  </si>
  <si>
    <t>Bluetooth low energy,Multi-standard,Proprietary 2.4 GHz,Thread,Zigbee</t>
  </si>
  <si>
    <t>2 SPI,2 comparators,4 timers,8-bit DAC,I2C,I2S,Sensor controller</t>
  </si>
  <si>
    <t>Catalog</t>
  </si>
  <si>
    <t>-40 to 105</t>
  </si>
  <si>
    <t/>
  </si>
  <si>
    <t>7 x 7</t>
  </si>
  <si>
    <t>VQFN</t>
  </si>
  <si>
    <t>正在供货</t>
  </si>
  <si>
    <t>低功耗 2.4GHz 产品</t>
  </si>
  <si>
    <t>Wireless MCU</t>
  </si>
  <si>
    <t>Bluetooth low energy,Multi-standard,Proprietary 2.4 GHz,Thread,Zigbee</t>
  </si>
  <si>
    <t>2 SPI,2 comparators,4 timers,8-bit DAC,I2C,I2S,Sensor controller</t>
  </si>
  <si>
    <t>Catalog</t>
  </si>
  <si>
    <t>-40 to 105</t>
  </si>
  <si>
    <t/>
  </si>
  <si>
    <t>7 x 7</t>
  </si>
  <si>
    <t>VQFN</t>
  </si>
  <si>
    <t>正在供货</t>
  </si>
  <si>
    <t>Wi-Fi 产品</t>
  </si>
  <si>
    <t>Wireless network processor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</si>
  <si>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</si>
  <si>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</si>
  <si>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</si>
  <si>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</si>
  <si>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</si>
  <si>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</si>
  <si>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</si>
  <si>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</si>
  <si>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</si>
  <si>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</si>
  <si>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</si>
  <si>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</si>
  <si>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</si>
  <si>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</si>
  <si>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</si>
  <si>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</si>
  <si>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</si>
  <si>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</si>
  <si>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</si>
  <si>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</si>
  <si>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</si>
  <si>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</si>
  <si>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</si>
  <si>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</si>
  <si>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</si>
  <si>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低功耗 2.4GHz 产品</t>
  </si>
  <si>
    <t>Wireless MCU</t>
  </si>
  <si>
    <t>2.4 GHz,Bluetooth low energy</t>
  </si>
  <si>
    <t>1 UART,12-bit ADC 8-channel,2 SPI,2 comparators,4 timers,I2C,I2S</t>
  </si>
  <si>
    <t>2,2000000</t>
  </si>
  <si>
    <t>Catalog</t>
  </si>
  <si>
    <t>-40 to 85</t>
  </si>
  <si>
    <t/>
  </si>
  <si>
    <t>25,49</t>
  </si>
  <si>
    <t>5 x 5,7 x 7</t>
  </si>
  <si>
    <t>VQFN</t>
  </si>
  <si>
    <t>32,48</t>
  </si>
  <si>
    <t>正在供货</t>
  </si>
  <si>
    <t>Wi-Fi 产品</t>
  </si>
  <si>
    <t>Module,Wireless MCU</t>
  </si>
  <si>
    <t>Wi-Fi</t>
  </si>
  <si>
    <t>Catalog</t>
  </si>
  <si>
    <t>-40 to 85</t>
  </si>
  <si>
    <t/>
  </si>
  <si>
    <t>20.25 x 20.5</t>
  </si>
  <si>
    <t>QFM</t>
  </si>
  <si>
    <t>正在供货</t>
  </si>
  <si>
    <t>Wi-Fi 产品</t>
  </si>
  <si>
    <t>Module,Wireless MCU</t>
  </si>
  <si>
    <t>Wi-Fi</t>
  </si>
  <si>
    <t>Catalog</t>
  </si>
  <si>
    <t>-40 to 85</t>
  </si>
  <si>
    <t/>
  </si>
  <si>
    <t>20.25 x 20.5</t>
  </si>
  <si>
    <t>QFM</t>
  </si>
  <si>
    <t>正在供货</t>
  </si>
  <si>
    <t>汽车类无线连接产品</t>
  </si>
  <si>
    <t>Wireless MCU</t>
  </si>
  <si>
    <t>2.4 GHz,Bluetooth low energy</t>
  </si>
  <si>
    <t>12-bit ADC 8-channel,2 SPI,2 UART,2 comparators,4 timers,8-bit DAC,I2C,I2S,Sensor controller</t>
  </si>
  <si>
    <t>Automotive</t>
  </si>
  <si>
    <t>-40 to 105</t>
  </si>
  <si>
    <t/>
  </si>
  <si>
    <t>7 x 7</t>
  </si>
  <si>
    <t>VQFN,VQFNP</t>
  </si>
  <si>
    <t>正在供货</t>
  </si>
  <si>
    <t>低功耗 2.4GHz 产品</t>
  </si>
  <si>
    <t>Wireless MCU</t>
  </si>
  <si>
    <t>Bluetooth low energy,Thread,Zigbee</t>
  </si>
  <si>
    <t>12-bit ADC 8-channel,2 UART,2 comparators,3 SPI,4 timers,8-bit DAC,BAW,I2C,I2S,Sensor controller</t>
  </si>
  <si>
    <t>Catalog</t>
  </si>
  <si>
    <t>-40 to 85</t>
  </si>
  <si>
    <t/>
  </si>
  <si>
    <t>7 x 7</t>
  </si>
  <si>
    <t>VQFN</t>
  </si>
  <si>
    <t>正在供货</t>
  </si>
  <si>
    <t>低功耗 2.4GHz 产品</t>
  </si>
  <si>
    <t>Wireless MCU</t>
  </si>
  <si>
    <t>Bluetooth low energy,Multi-standard,Proprietary 2.4 GHz,Thread,Zigbee</t>
  </si>
  <si>
    <t>2 SPI,2 comparators,4 timers,8-bit DAC,I2C,I2S,Sensor controller</t>
  </si>
  <si>
    <t>Catalog</t>
  </si>
  <si>
    <t>-40 to 85</t>
  </si>
  <si>
    <t/>
  </si>
  <si>
    <t>7 x 7</t>
  </si>
  <si>
    <t>VQFN</t>
  </si>
  <si>
    <t>正在供货</t>
  </si>
  <si>
    <t>Wi-Fi 产品</t>
  </si>
  <si>
    <t>Module,Wireless network processor</t>
  </si>
  <si>
    <t>Wi-Fi</t>
  </si>
  <si>
    <t>Catalog</t>
  </si>
  <si>
    <t>-40 to 85</t>
  </si>
  <si>
    <t/>
  </si>
  <si>
    <t>20.5 x 17.5</t>
  </si>
  <si>
    <t>QFM</t>
  </si>
  <si>
    <t>正在供货</t>
  </si>
  <si>
    <t>Wi-Fi 产品</t>
  </si>
  <si>
    <t>Module,Wireless MCU</t>
  </si>
  <si>
    <t>Wi-Fi</t>
  </si>
  <si>
    <t>Catalog</t>
  </si>
  <si>
    <t>-40 to 85</t>
  </si>
  <si>
    <t/>
  </si>
  <si>
    <t>20.5 x 17.5</t>
  </si>
  <si>
    <t>QFM</t>
  </si>
  <si>
    <t>正在供货</t>
  </si>
  <si>
    <t>Wi-Fi 产品</t>
  </si>
  <si>
    <t>Module,Wireless MCU</t>
  </si>
  <si>
    <t>Wi-Fi</t>
  </si>
  <si>
    <t>Catalog</t>
  </si>
  <si>
    <t>-40 to 85</t>
  </si>
  <si>
    <t/>
  </si>
  <si>
    <t>20.5 x 17.5</t>
  </si>
  <si>
    <t>QFM</t>
  </si>
  <si>
    <t>正在供货</t>
  </si>
  <si>
    <t>Sub-1GHz 无线 MCU</t>
  </si>
  <si>
    <t>Wireless MCU</t>
  </si>
  <si>
    <t>2.4 GHz,Bluetooth low energy,Multi-standard,Sub-1 GHz,Thread,Zigbee</t>
  </si>
  <si>
    <t>2 SPI,2 UART,2 comparators,4 timers,8-bit DAC,I2S,Sensor controller</t>
  </si>
  <si>
    <t>Catalog</t>
  </si>
  <si>
    <t>-40 to 85</t>
  </si>
  <si>
    <t/>
  </si>
  <si>
    <t>7 x 7</t>
  </si>
  <si>
    <t>VQFN</t>
  </si>
  <si>
    <t>正在供货</t>
  </si>
  <si>
    <t>Sub-1GHz 无线 MCU</t>
  </si>
  <si>
    <t>Wireless MCU</t>
  </si>
  <si>
    <t>Bluetooth low energy,Multi-standard,Proprietary 2.4 GHz,Sub-1 GHz,Thread,Zigbee</t>
  </si>
  <si>
    <t>2 SPI,2 UART,2 comparators,4 timers,8-bit DAC,I2S,Sensor controller</t>
  </si>
  <si>
    <t>Catalog</t>
  </si>
  <si>
    <t>-40 to 105</t>
  </si>
  <si>
    <t/>
  </si>
  <si>
    <t>7 x 7</t>
  </si>
  <si>
    <t>VQFN</t>
  </si>
  <si>
    <t>正在供货</t>
  </si>
  <si>
    <t>低功耗 2.4GHz 产品</t>
  </si>
  <si>
    <t>Wireless MCU</t>
  </si>
  <si>
    <t>Bluetooth low energy,Multi-standard,Proprietary 2.4 GHz,Thread,Zigbee</t>
  </si>
  <si>
    <t>2 SPI,2 comparators,4 timers,8-bit DAC,I2C,I2S,Sensor controller</t>
  </si>
  <si>
    <t>Catalog</t>
  </si>
  <si>
    <t>-40 to 105</t>
  </si>
  <si>
    <t/>
  </si>
  <si>
    <t>7 x 7</t>
  </si>
  <si>
    <t>VQFN</t>
  </si>
  <si>
    <t>正在供货</t>
  </si>
  <si>
    <t>低功耗 2.4GHz 产品</t>
  </si>
  <si>
    <t>Wireless MCU</t>
  </si>
  <si>
    <t>2.4 GHz,Bluetooth low energy</t>
  </si>
  <si>
    <t>12-bit ADC 8-channel,2 SPI,2 UART,4 SPI,4 timers,8-bit DAC,I2C,I2S</t>
  </si>
  <si>
    <t>Catalog</t>
  </si>
  <si>
    <t>-40 to 105</t>
  </si>
  <si>
    <t/>
  </si>
  <si>
    <t>7 x 7</t>
  </si>
  <si>
    <t>VQFN</t>
  </si>
  <si>
    <t>正在供货</t>
  </si>
  <si>
    <t>Wi-Fi 产品</t>
  </si>
  <si>
    <t>Wireless network processor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</si>
  <si>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</si>
  <si>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</si>
  <si>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</si>
  <si>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</si>
  <si>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</si>
  <si>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</si>
  <si>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</si>
  <si>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</si>
  <si>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</si>
  <si>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</si>
  <si>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</si>
  <si>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</si>
  <si>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</si>
  <si>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</si>
  <si>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</si>
  <si>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</si>
  <si>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</si>
  <si>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</si>
  <si>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</si>
  <si>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</si>
  <si>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</si>
  <si>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</si>
  <si>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</si>
  <si>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</si>
  <si>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</si>
  <si>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Sub-1GHz 无线 MCU</t>
  </si>
  <si>
    <t>Wireless MCU</t>
  </si>
  <si>
    <t>1 SPI,12-bit ADC 8-channel,2 SPI,2 UART,2 comparators,4 timers,8-bit DAC,I2C,I2S,Sensor controller</t>
  </si>
  <si>
    <t>Catalog</t>
  </si>
  <si>
    <t>-40 to 105</t>
  </si>
  <si>
    <t/>
  </si>
  <si>
    <t>7 x 7</t>
  </si>
  <si>
    <t>VQFN</t>
  </si>
  <si>
    <t>正在供货</t>
  </si>
  <si>
    <t>汽车类无线连接产品</t>
  </si>
  <si>
    <t>Wireless MCU</t>
  </si>
  <si>
    <t>2.4 GHz,Bluetooth low energy</t>
  </si>
  <si>
    <t>1 UART,12-bit ADC 8-channel,2 SPI,2 comparators,4 timers,8-bit DAC,I2C,I2S,Sensor controller</t>
  </si>
  <si>
    <t>Automotive</t>
  </si>
  <si>
    <t>-40 to 105</t>
  </si>
  <si>
    <t/>
  </si>
  <si>
    <t>7 x 7</t>
  </si>
  <si>
    <t>VQFN</t>
  </si>
  <si>
    <t>正在供货</t>
  </si>
  <si>
    <t>Wi-Fi 产品</t>
  </si>
  <si>
    <t>Module,Wireless MCU</t>
  </si>
  <si>
    <t>Wi-Fi</t>
  </si>
  <si>
    <t>Catalog</t>
  </si>
  <si>
    <t>-40 to 85</t>
  </si>
  <si>
    <t/>
  </si>
  <si>
    <t>20.25 x 20.5</t>
  </si>
  <si>
    <t>QFM</t>
  </si>
  <si>
    <t>正在供货</t>
  </si>
  <si>
    <t>Wi-Fi 产品</t>
  </si>
  <si>
    <t>Module,Wireless network processor</t>
  </si>
  <si>
    <t>Wi-Fi</t>
  </si>
  <si>
    <t>Catalog</t>
  </si>
  <si>
    <t>-40 to 85</t>
  </si>
  <si>
    <t/>
  </si>
  <si>
    <t>20.5 x 17.5</t>
  </si>
  <si>
    <t>QFM</t>
  </si>
  <si>
    <t>正在供货</t>
  </si>
  <si>
    <t>Wi-Fi 产品</t>
  </si>
  <si>
    <t>Module,Wireless MCU</t>
  </si>
  <si>
    <t>Wi-Fi</t>
  </si>
  <si>
    <t>Catalog</t>
  </si>
  <si>
    <t>-40 to 85</t>
  </si>
  <si>
    <t/>
  </si>
  <si>
    <t>20.5 x 17.5</t>
  </si>
  <si>
    <t>QFM</t>
  </si>
  <si>
    <t>正在供货</t>
  </si>
  <si>
    <t>Wi-Fi 产品</t>
  </si>
  <si>
    <t>Wireless network processor</t>
  </si>
  <si>
    <t>Wi-Fi 2.4GHz</t>
  </si>
  <si>
    <t>Catalog</t>
  </si>
  <si>
    <t>-40 to 85</t>
  </si>
  <si>
    <t/>
  </si>
  <si>
    <t>9 x 9</t>
  </si>
  <si>
    <t>VQFN</t>
  </si>
  <si>
    <t>正在供货</t>
  </si>
  <si>
    <t>低功耗 2.4GHz 产品</t>
  </si>
  <si>
    <t>Wireless MCU</t>
  </si>
  <si>
    <t>2.4 GHz,Bluetooth low energy</t>
  </si>
  <si>
    <t>1 UART,12-bit ADC 8-channel,2 SPI,4 timers,I2C,I2S,Sensor controller</t>
  </si>
  <si>
    <t>5,5000000</t>
  </si>
  <si>
    <t>Catalog</t>
  </si>
  <si>
    <t>-40 to 85</t>
  </si>
  <si>
    <t/>
  </si>
  <si>
    <t>6.7081,16,25,49</t>
  </si>
  <si>
    <t>2.59 x 2.59,4 x 4,5 x 5,7 x 7</t>
  </si>
  <si>
    <t>DSBGA,VQFN</t>
  </si>
  <si>
    <t>32,34,48</t>
  </si>
  <si>
    <t>正在供货</t>
  </si>
  <si>
    <t>汽车类无线连接产品</t>
  </si>
  <si>
    <t>Reader</t>
  </si>
  <si>
    <t>Secure ICs and Transponders for Automotive</t>
  </si>
  <si>
    <t>Automotive</t>
  </si>
  <si>
    <t>-40 to 85</t>
  </si>
  <si>
    <t/>
  </si>
  <si>
    <t>9.9 x 6</t>
  </si>
  <si>
    <t>SOIC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</si>
  <si>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</si>
  <si>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</si>
  <si>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</si>
  <si>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</si>
  <si>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</si>
  <si>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</si>
  <si>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</si>
  <si>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</si>
  <si>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</si>
  <si>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</si>
  <si>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</si>
  <si>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</si>
  <si>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</si>
  <si>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</si>
  <si>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</si>
  <si>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</si>
  <si>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</si>
  <si>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</si>
  <si>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</si>
  <si>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</si>
  <si>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</si>
  <si>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</si>
  <si>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</si>
  <si>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</si>
  <si>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</si>
  <si>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</si>
  <si>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</si>
  <si>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</si>
  <si>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低功耗 2.4GHz 产品</t>
  </si>
  <si>
    <t>Wireless module</t>
  </si>
  <si>
    <t>Bluetooth low energy,Proprietary 2.4 GHz</t>
  </si>
  <si>
    <t>1 UART,12-bit ADC 8-channel,2 SPI,4 timers,I2C,I2S</t>
  </si>
  <si>
    <t>Catalog</t>
  </si>
  <si>
    <t>-40 to 85</t>
  </si>
  <si>
    <t/>
  </si>
  <si>
    <t>16.9 x 11</t>
  </si>
  <si>
    <t>QFM</t>
  </si>
  <si>
    <t>正在供货</t>
  </si>
  <si>
    <t>Sub-1GHz 无线 MCU</t>
  </si>
  <si>
    <t>Wireless MCU</t>
  </si>
  <si>
    <t>1 SPI,1 UART,1 timer,10-bit ADC,I2C</t>
  </si>
  <si>
    <t>Catalog</t>
  </si>
  <si>
    <t>-40 to 85</t>
  </si>
  <si>
    <t/>
  </si>
  <si>
    <t>7 x 7</t>
  </si>
  <si>
    <t>VQFN</t>
  </si>
  <si>
    <t>正在供货</t>
  </si>
  <si>
    <t>Sub-1GHz 无线 MCU</t>
  </si>
  <si>
    <t>Wireless MCU</t>
  </si>
  <si>
    <t>Bluetooth low energy,Multi-standard,Sub-1 GHz</t>
  </si>
  <si>
    <t>1 SPI,1 UART,12-bit ADC 8-channel,2 SPI,2 comparators,4 timers,I2C,I2S,Sensor controller</t>
  </si>
  <si>
    <t>4,4000000</t>
  </si>
  <si>
    <t>Catalog</t>
  </si>
  <si>
    <t>-40 to 85</t>
  </si>
  <si>
    <t/>
  </si>
  <si>
    <t>16,25,49</t>
  </si>
  <si>
    <t>4 x 4,5 x 5,7 x 7</t>
  </si>
  <si>
    <t>VQFN</t>
  </si>
  <si>
    <t>32,48</t>
  </si>
  <si>
    <t>正在供货</t>
  </si>
  <si>
    <t>其他无线产品</t>
  </si>
  <si>
    <t>Transponder</t>
  </si>
  <si>
    <t>Catalog</t>
  </si>
  <si>
    <t>-25 to 85</t>
  </si>
  <si>
    <t/>
  </si>
  <si>
    <t>See data sheet</t>
  </si>
  <si>
    <t>See data sheet</t>
  </si>
  <si>
    <t>XCEPT</t>
  </si>
  <si>
    <t>正在供货</t>
  </si>
  <si>
    <t>Wi-Fi 产品</t>
  </si>
  <si>
    <t>Transceiver</t>
  </si>
  <si>
    <t>2.4 GHz,Bluetooth</t>
  </si>
  <si>
    <t>Catalog</t>
  </si>
  <si>
    <t>-40 to 85</t>
  </si>
  <si>
    <t/>
  </si>
  <si>
    <t>8 x 8</t>
  </si>
  <si>
    <t>VQFNP-MR</t>
  </si>
  <si>
    <t>正在供货</t>
  </si>
  <si>
    <t>Wi-Fi 产品</t>
  </si>
  <si>
    <t>-</t>
  </si>
  <si>
    <t>Module,Transceiver</t>
  </si>
  <si>
    <t>2.4 GHz,Bluetooth</t>
  </si>
  <si>
    <t>Catalog</t>
  </si>
  <si>
    <t>-30 to 85</t>
  </si>
  <si>
    <t/>
  </si>
  <si>
    <t>14 x 7</t>
  </si>
  <si>
    <t>QFM</t>
  </si>
  <si>
    <t>正在供货</t>
  </si>
  <si>
    <t>其他无线产品</t>
  </si>
  <si>
    <t>Transponder</t>
  </si>
  <si>
    <t>Catalog</t>
  </si>
  <si>
    <t>-25 to 70</t>
  </si>
  <si>
    <t/>
  </si>
  <si>
    <t>4 x 4</t>
  </si>
  <si>
    <t>RFIDN</t>
  </si>
  <si>
    <t>正在供货</t>
  </si>
  <si>
    <t>Sub-1GHz 无线 MCU</t>
  </si>
  <si>
    <t>Wireless MCU</t>
  </si>
  <si>
    <t>Sub-1 GHz</t>
  </si>
  <si>
    <t>32,64,128</t>
  </si>
  <si>
    <t>1 SPI,1 UART,12-bit ADC 8-channel,2 SPI,2 comparators,4 timers,I2C,I2S,Sensor controller</t>
  </si>
  <si>
    <t>4,4000000</t>
  </si>
  <si>
    <t>Catalog</t>
  </si>
  <si>
    <t>-40 to 85</t>
  </si>
  <si>
    <t/>
  </si>
  <si>
    <t>16,25,49</t>
  </si>
  <si>
    <t>4 x 4,5 x 5,7 x 7</t>
  </si>
  <si>
    <t>VQFN</t>
  </si>
  <si>
    <t>32,48</t>
  </si>
  <si>
    <t>正在供货</t>
  </si>
  <si>
    <t>其他无线产品</t>
  </si>
  <si>
    <t>Transponder</t>
  </si>
  <si>
    <t>Catalog</t>
  </si>
  <si>
    <t>-40 to 85</t>
  </si>
  <si>
    <t/>
  </si>
  <si>
    <t>9,32</t>
  </si>
  <si>
    <t>3 x 3,5 x 6.4</t>
  </si>
  <si>
    <t>TSSOP,VQFN</t>
  </si>
  <si>
    <t>14,16</t>
  </si>
  <si>
    <t>正在供货</t>
  </si>
  <si>
    <t>Sub-1GHz 收发器</t>
  </si>
  <si>
    <t>Transmitter</t>
  </si>
  <si>
    <t>Sub-1 GHz</t>
  </si>
  <si>
    <t>Catalog</t>
  </si>
  <si>
    <t>-40 to 85</t>
  </si>
  <si>
    <t/>
  </si>
  <si>
    <t>4 x 4</t>
  </si>
  <si>
    <t>VQFN</t>
  </si>
  <si>
    <t>正在供货</t>
  </si>
  <si>
    <t>其他无线产品</t>
  </si>
  <si>
    <t>Wireless MCU</t>
  </si>
  <si>
    <t>RF4CE</t>
  </si>
  <si>
    <t>Catalog</t>
  </si>
  <si>
    <t>-40 to 85</t>
  </si>
  <si>
    <t/>
  </si>
  <si>
    <t>16,49</t>
  </si>
  <si>
    <t>4 x 4,7 x 7</t>
  </si>
  <si>
    <t>VQFN</t>
  </si>
  <si>
    <t>32,48</t>
  </si>
  <si>
    <t>正在供货</t>
  </si>
  <si>
    <t>其他无线产品</t>
  </si>
  <si>
    <t>Transponder</t>
  </si>
  <si>
    <t>0.0066,0.0265</t>
  </si>
  <si>
    <t>Catalog</t>
  </si>
  <si>
    <t>0 to 70</t>
  </si>
  <si>
    <t/>
  </si>
  <si>
    <t>4 x 4</t>
  </si>
  <si>
    <t>VQFN</t>
  </si>
  <si>
    <t>正在供货</t>
  </si>
  <si>
    <t>其他无线产品</t>
  </si>
  <si>
    <t>Transponder</t>
  </si>
  <si>
    <t>0.0066,0.0265</t>
  </si>
  <si>
    <t>Catalog</t>
  </si>
  <si>
    <t>0 to 70</t>
  </si>
  <si>
    <t/>
  </si>
  <si>
    <t>4 x 4</t>
  </si>
  <si>
    <t>VQFN</t>
  </si>
  <si>
    <t>正在供货</t>
  </si>
  <si>
    <t>其他无线产品</t>
  </si>
  <si>
    <t>Transponder</t>
  </si>
  <si>
    <t>0.0066,0.0265</t>
  </si>
  <si>
    <t>Catalog</t>
  </si>
  <si>
    <t>0 to 70</t>
  </si>
  <si>
    <t/>
  </si>
  <si>
    <t>4 x 4</t>
  </si>
  <si>
    <t>VQFN</t>
  </si>
  <si>
    <t>正在供货</t>
  </si>
  <si>
    <t>Wi-Fi 产品</t>
  </si>
  <si>
    <t>Module,Transceiver</t>
  </si>
  <si>
    <t>Wi-Fi</t>
  </si>
  <si>
    <t>Catalog</t>
  </si>
  <si>
    <t>-40 to 85</t>
  </si>
  <si>
    <t/>
  </si>
  <si>
    <t>13.3 x 13.4</t>
  </si>
  <si>
    <t>QFM</t>
  </si>
  <si>
    <t>正在供货</t>
  </si>
  <si>
    <t>Wi-Fi 产品</t>
  </si>
  <si>
    <t>Module</t>
  </si>
  <si>
    <t>Wi-Fi</t>
  </si>
  <si>
    <t>Catalog</t>
  </si>
  <si>
    <t>-40 to 85</t>
  </si>
  <si>
    <t/>
  </si>
  <si>
    <t>13.3 x 13.4</t>
  </si>
  <si>
    <t>QFM</t>
  </si>
  <si>
    <t>正在供货</t>
  </si>
  <si>
    <t>低功耗 2.4GHz 产品</t>
  </si>
  <si>
    <t>Wireless MCU</t>
  </si>
  <si>
    <t>Bluetooth low energy</t>
  </si>
  <si>
    <t>1 UART,12-bit ADC 8-channel,2 SPI,2 comparators,4 timers,8-bit DAC,I2C,I2S,Sensor controller</t>
  </si>
  <si>
    <t>0.06095,60950</t>
  </si>
  <si>
    <t>Catalog</t>
  </si>
  <si>
    <t>-40 to 85</t>
  </si>
  <si>
    <t/>
  </si>
  <si>
    <t>16,25,49</t>
  </si>
  <si>
    <t>4 x 4,5 x 5,7 x 7</t>
  </si>
  <si>
    <t>VQFN</t>
  </si>
  <si>
    <t>32,48</t>
  </si>
  <si>
    <t>正在供货</t>
  </si>
  <si>
    <t>低功耗 2.4GHz 产品</t>
  </si>
  <si>
    <t>Wireless MCU</t>
  </si>
  <si>
    <t>Bluetooth low energy,Proprietary 2.4 GHz,Zigbee</t>
  </si>
  <si>
    <t>12-bit ADC 8-channel,2 SPI,4 timers,I2C,I2S,Sensor controller</t>
  </si>
  <si>
    <t>5,5000000</t>
  </si>
  <si>
    <t>Catalog</t>
  </si>
  <si>
    <t>-40 to 85</t>
  </si>
  <si>
    <t/>
  </si>
  <si>
    <t>16,25,49</t>
  </si>
  <si>
    <t>4 x 4,5 x 5,7 x 7</t>
  </si>
  <si>
    <t>VQFN</t>
  </si>
  <si>
    <t>32,48</t>
  </si>
  <si>
    <t>正在供货</t>
  </si>
  <si>
    <t>Wi-Fi 产品</t>
  </si>
  <si>
    <t>Module,Wireless network processor</t>
  </si>
  <si>
    <t>Wi-Fi</t>
  </si>
  <si>
    <t>Catalog</t>
  </si>
  <si>
    <t>-20 to 70</t>
  </si>
  <si>
    <t/>
  </si>
  <si>
    <t>20.5 x 17.5</t>
  </si>
  <si>
    <t>QFM</t>
  </si>
  <si>
    <t>正在供货</t>
  </si>
  <si>
    <t>Wi-Fi 产品</t>
  </si>
  <si>
    <t>Module,Wireless MCU</t>
  </si>
  <si>
    <t>Wi-Fi 2.4GHz</t>
  </si>
  <si>
    <t>1 Watchdog timer,4 GP Timers,4-Channel 12-bit ADCs,I2C,McASP (I2S),Parallel Camera,SD/MMC,SPI,UART</t>
  </si>
  <si>
    <t>Catalog</t>
  </si>
  <si>
    <t>-20 to 70</t>
  </si>
  <si>
    <t/>
  </si>
  <si>
    <t>20.5 x 17.5</t>
  </si>
  <si>
    <t>QFM</t>
  </si>
  <si>
    <t>正在供货</t>
  </si>
  <si>
    <t>汽车类无线连接产品</t>
  </si>
  <si>
    <t>IC</t>
  </si>
  <si>
    <t>Automotive</t>
  </si>
  <si>
    <t>-40 to 125</t>
  </si>
  <si>
    <t/>
  </si>
  <si>
    <t>7 x 7</t>
  </si>
  <si>
    <t>HTQFP</t>
  </si>
  <si>
    <t>正在供货</t>
  </si>
  <si>
    <t>低功耗 2.4GHz 产品</t>
  </si>
  <si>
    <t>Wireless MCU</t>
  </si>
  <si>
    <t>Bluetooth low energy</t>
  </si>
  <si>
    <t>12-bit ADC 8-channel,2 SPI,2 UART,4 timers,USB</t>
  </si>
  <si>
    <t>Catalog</t>
  </si>
  <si>
    <t>-40 to 125</t>
  </si>
  <si>
    <t/>
  </si>
  <si>
    <t>6 x 6</t>
  </si>
  <si>
    <t>VQFN</t>
  </si>
  <si>
    <t>正在供货</t>
  </si>
  <si>
    <t>其他无线产品</t>
  </si>
  <si>
    <t>Transponder</t>
  </si>
  <si>
    <t>Catalog</t>
  </si>
  <si>
    <t>-25 to 70</t>
  </si>
  <si>
    <t/>
  </si>
  <si>
    <t>See data sheet</t>
  </si>
  <si>
    <t>See data sheet</t>
  </si>
  <si>
    <t>RFIDGSUB</t>
  </si>
  <si>
    <t>正在供货</t>
  </si>
  <si>
    <t>汽车类无线连接产品</t>
  </si>
  <si>
    <t>Wireless MCU</t>
  </si>
  <si>
    <t>2.4 GHz,Bluetooth low energy</t>
  </si>
  <si>
    <t>12-bit ADC 8-channel,2 SPI,2 UART,4 timers,I2C</t>
  </si>
  <si>
    <t>Automotive</t>
  </si>
  <si>
    <t>-40 to 105</t>
  </si>
  <si>
    <t/>
  </si>
  <si>
    <t>6 x 6</t>
  </si>
  <si>
    <t>VQFN</t>
  </si>
  <si>
    <t>正在供货</t>
  </si>
  <si>
    <t>Wi-Fi 产品</t>
  </si>
  <si>
    <t>Wireless network processor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</si>
  <si>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</si>
  <si>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</si>
  <si>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</si>
  <si>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</si>
  <si>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</si>
  <si>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</si>
  <si>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</si>
  <si>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</si>
  <si>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Wireless MCU</t>
  </si>
  <si>
    <t>Wi-Fi</t>
  </si>
  <si>
    <t>Catalog</t>
  </si>
  <si>
    <t>-40 to 85</t>
  </si>
  <si>
    <t/>
  </si>
  <si>
    <t>9 x 9</t>
  </si>
  <si>
    <t>VQFN</t>
  </si>
  <si>
    <t>正在供货</t>
  </si>
  <si>
    <t>Wi-Fi 产品</t>
  </si>
  <si>
    <t>Module,Transceiver</t>
  </si>
  <si>
    <t>2.4 GHz,Bluetooth</t>
  </si>
  <si>
    <t>Catalog</t>
  </si>
  <si>
    <t>-30 to 85</t>
  </si>
  <si>
    <t/>
  </si>
  <si>
    <t>7 x 7</t>
  </si>
  <si>
    <t>QFM</t>
  </si>
  <si>
    <t>正在供货</t>
  </si>
  <si>
    <t>其他无线产品</t>
  </si>
  <si>
    <t>2.4 GHz</t>
  </si>
  <si>
    <t>0.5,2</t>
  </si>
  <si>
    <t>Catalog</t>
  </si>
  <si>
    <t>-40 to 125</t>
  </si>
  <si>
    <t/>
  </si>
  <si>
    <t>4 x 4</t>
  </si>
  <si>
    <t>VQFN</t>
  </si>
  <si>
    <t>正在供货</t>
  </si>
  <si>
    <t>其他无线产品</t>
  </si>
  <si>
    <t>Transponder</t>
  </si>
  <si>
    <t>Catalog</t>
  </si>
  <si>
    <t>-25 to 85</t>
  </si>
  <si>
    <t/>
  </si>
  <si>
    <t>See data sheet</t>
  </si>
  <si>
    <t>See data sheet</t>
  </si>
  <si>
    <t>RFIDGSUB</t>
  </si>
  <si>
    <t>正在供货</t>
  </si>
  <si>
    <t>Sub-1GHz 收发器</t>
  </si>
  <si>
    <t>Transceiver</t>
  </si>
  <si>
    <t>Sub-1 GHz</t>
  </si>
  <si>
    <t>Catalog</t>
  </si>
  <si>
    <t>-40 to 85</t>
  </si>
  <si>
    <t/>
  </si>
  <si>
    <t>5 x 5</t>
  </si>
  <si>
    <t>VQFN</t>
  </si>
  <si>
    <t>正在供货</t>
  </si>
  <si>
    <t>Wi-Fi 产品</t>
  </si>
  <si>
    <t>Transceiver</t>
  </si>
  <si>
    <t>Wi-Fi</t>
  </si>
  <si>
    <t>Catalog</t>
  </si>
  <si>
    <t>-40 to 105</t>
  </si>
  <si>
    <t/>
  </si>
  <si>
    <t>4.640000000000001 x 4.93</t>
  </si>
  <si>
    <t>DSBGA</t>
  </si>
  <si>
    <t>正在供货</t>
  </si>
  <si>
    <t>Sub-1GHz 无线 MCU</t>
  </si>
  <si>
    <t>Wireless MCU</t>
  </si>
  <si>
    <t>1 SPI,1 UART,1 timer,I2C</t>
  </si>
  <si>
    <t>Catalog</t>
  </si>
  <si>
    <t>-40 to 85</t>
  </si>
  <si>
    <t/>
  </si>
  <si>
    <t>7 x 7</t>
  </si>
  <si>
    <t>VQFN</t>
  </si>
  <si>
    <t>正在供货</t>
  </si>
  <si>
    <t>其他无线产品</t>
  </si>
  <si>
    <t>Transponder</t>
  </si>
  <si>
    <t>Catalog</t>
  </si>
  <si>
    <t>-25 to 70</t>
  </si>
  <si>
    <t/>
  </si>
  <si>
    <t>See data sheet</t>
  </si>
  <si>
    <t>See data sheet</t>
  </si>
  <si>
    <t>RFIDG</t>
  </si>
  <si>
    <t>正在供货</t>
  </si>
  <si>
    <t>其他无线产品</t>
  </si>
  <si>
    <t>Transponder</t>
  </si>
  <si>
    <t>Catalog</t>
  </si>
  <si>
    <t>-25 to 70</t>
  </si>
  <si>
    <t/>
  </si>
  <si>
    <t>See data sheet</t>
  </si>
  <si>
    <t>See data sheet</t>
  </si>
  <si>
    <t>RFIDG</t>
  </si>
  <si>
    <t>正在供货</t>
  </si>
  <si>
    <t>其他无线产品</t>
  </si>
  <si>
    <t>Transponder</t>
  </si>
  <si>
    <t>Catalog</t>
  </si>
  <si>
    <t>-25 to 70</t>
  </si>
  <si>
    <t/>
  </si>
  <si>
    <t>See data sheet</t>
  </si>
  <si>
    <t>See data sheet</t>
  </si>
  <si>
    <t>RFIDG</t>
  </si>
  <si>
    <t>正在供货</t>
  </si>
  <si>
    <t>其他无线产品</t>
  </si>
  <si>
    <t>Transponder</t>
  </si>
  <si>
    <t>Catalog</t>
  </si>
  <si>
    <t>-25 to 70</t>
  </si>
  <si>
    <t/>
  </si>
  <si>
    <t>See data sheet</t>
  </si>
  <si>
    <t>See data sheet</t>
  </si>
  <si>
    <t>RFIDG</t>
  </si>
  <si>
    <t>正在供货</t>
  </si>
  <si>
    <t>Wi-Fi 产品</t>
  </si>
  <si>
    <t>Transceiver</t>
  </si>
  <si>
    <t>Wi-Fi</t>
  </si>
  <si>
    <t>Catalog</t>
  </si>
  <si>
    <t>-40 to 105</t>
  </si>
  <si>
    <t/>
  </si>
  <si>
    <t>4.640000000000001 x 4.93</t>
  </si>
  <si>
    <t>DSBGA</t>
  </si>
  <si>
    <t>正在供货</t>
  </si>
  <si>
    <t>Wi-Fi 产品</t>
  </si>
  <si>
    <t>Module,Transceiver</t>
  </si>
  <si>
    <t>Wi-Fi</t>
  </si>
  <si>
    <t>Catalog</t>
  </si>
  <si>
    <t>-20 to 70</t>
  </si>
  <si>
    <t/>
  </si>
  <si>
    <t>13.3 x 13.4</t>
  </si>
  <si>
    <t>QFM</t>
  </si>
  <si>
    <t>正在供货</t>
  </si>
  <si>
    <t>Wi-Fi 产品</t>
  </si>
  <si>
    <t>Module,Transceiver</t>
  </si>
  <si>
    <t>Wi-Fi</t>
  </si>
  <si>
    <t>Catalog</t>
  </si>
  <si>
    <t>-20 to 70</t>
  </si>
  <si>
    <t/>
  </si>
  <si>
    <t>13.3 x 13.4</t>
  </si>
  <si>
    <t>QFM</t>
  </si>
  <si>
    <t>正在供货</t>
  </si>
  <si>
    <t>Wi-Fi 产品</t>
  </si>
  <si>
    <t>Module,Transceiver</t>
  </si>
  <si>
    <t>Wi-Fi</t>
  </si>
  <si>
    <t>Catalog</t>
  </si>
  <si>
    <t>-20 to 70</t>
  </si>
  <si>
    <t/>
  </si>
  <si>
    <t>13.3 x 13.4</t>
  </si>
  <si>
    <t>QFM</t>
  </si>
  <si>
    <t>正在供货</t>
  </si>
  <si>
    <t>Wi-Fi 产品</t>
  </si>
  <si>
    <t>Module,Transceiver</t>
  </si>
  <si>
    <t>Wi-Fi</t>
  </si>
  <si>
    <t>Catalog</t>
  </si>
  <si>
    <t>-20 to 70</t>
  </si>
  <si>
    <t/>
  </si>
  <si>
    <t>13.3 x 13.4</t>
  </si>
  <si>
    <t>QFM</t>
  </si>
  <si>
    <t>正在供货</t>
  </si>
  <si>
    <t>其他无线产品</t>
  </si>
  <si>
    <t>Smart RF Transceiver</t>
  </si>
  <si>
    <t>Catalog</t>
  </si>
  <si>
    <t>-40 to 85</t>
  </si>
  <si>
    <t/>
  </si>
  <si>
    <t>7 x 7</t>
  </si>
  <si>
    <t>VQFN</t>
  </si>
  <si>
    <t>正在供货</t>
  </si>
  <si>
    <t>Sub-1GHz 收发器</t>
  </si>
  <si>
    <t>Transceiver</t>
  </si>
  <si>
    <t>Catalog</t>
  </si>
  <si>
    <t>-40 to 85</t>
  </si>
  <si>
    <t/>
  </si>
  <si>
    <t>5 x 5</t>
  </si>
  <si>
    <t>VQFN</t>
  </si>
  <si>
    <t>正在供货</t>
  </si>
  <si>
    <t>其他无线产品</t>
  </si>
  <si>
    <t>Transponder</t>
  </si>
  <si>
    <t>Transponder</t>
  </si>
  <si>
    <t>Catalog</t>
  </si>
  <si>
    <t>-40 to 85</t>
  </si>
  <si>
    <t/>
  </si>
  <si>
    <t>9,32</t>
  </si>
  <si>
    <t>3 x 3,5 x 6.4</t>
  </si>
  <si>
    <t>TSSOP,VQFN</t>
  </si>
  <si>
    <t>14,16</t>
  </si>
  <si>
    <t>正在供货</t>
  </si>
  <si>
    <t>低功耗 2.4GHz 产品</t>
  </si>
  <si>
    <t>Zigbee</t>
  </si>
  <si>
    <t>12-bit ADC 8-channel,2 SPI,2 UART,4 timers,I2C,USB</t>
  </si>
  <si>
    <t>Catalog</t>
  </si>
  <si>
    <t>-40 to 125</t>
  </si>
  <si>
    <t/>
  </si>
  <si>
    <t>8 x 8</t>
  </si>
  <si>
    <t>VQFN</t>
  </si>
  <si>
    <t>正在供货</t>
  </si>
  <si>
    <t>Sub-1GHz 收发器</t>
  </si>
  <si>
    <t>Transceiver</t>
  </si>
  <si>
    <t>Sub-1 GHz</t>
  </si>
  <si>
    <t>Catalog</t>
  </si>
  <si>
    <t>-40 to 85</t>
  </si>
  <si>
    <t/>
  </si>
  <si>
    <t>4 x 4</t>
  </si>
  <si>
    <t>VQFN</t>
  </si>
  <si>
    <t>正在供货</t>
  </si>
  <si>
    <t>其他无线产品</t>
  </si>
  <si>
    <t>Wireless MCU</t>
  </si>
  <si>
    <t>Proprietary 2.4 GHz</t>
  </si>
  <si>
    <t>Catalog</t>
  </si>
  <si>
    <t>-40 to 85</t>
  </si>
  <si>
    <t/>
  </si>
  <si>
    <t>6 x 6</t>
  </si>
  <si>
    <t>VQFN</t>
  </si>
  <si>
    <t>正在供货</t>
  </si>
  <si>
    <t>其他无线产品</t>
  </si>
  <si>
    <t>Wireless MCU</t>
  </si>
  <si>
    <t>Catalog</t>
  </si>
  <si>
    <t>-40 to 85</t>
  </si>
  <si>
    <t/>
  </si>
  <si>
    <t>6 x 6</t>
  </si>
  <si>
    <t>VQFN</t>
  </si>
  <si>
    <t>正在供货</t>
  </si>
  <si>
    <t>Sub-1GHz 收发器</t>
  </si>
  <si>
    <t>Transceiver</t>
  </si>
  <si>
    <t>Sub-1 GHz</t>
  </si>
  <si>
    <t>Catalog</t>
  </si>
  <si>
    <t>-40 to 85</t>
  </si>
  <si>
    <t/>
  </si>
  <si>
    <t>4 x 4</t>
  </si>
  <si>
    <t>VQFN</t>
  </si>
  <si>
    <t>正在供货</t>
  </si>
  <si>
    <t>Sub-1GHz 收发器</t>
  </si>
  <si>
    <t>Transceiver</t>
  </si>
  <si>
    <t>Sub-1 GHz</t>
  </si>
  <si>
    <t>Catalog</t>
  </si>
  <si>
    <t>-40 to 85</t>
  </si>
  <si>
    <t/>
  </si>
  <si>
    <t>4 x 4</t>
  </si>
  <si>
    <t>VQFN</t>
  </si>
  <si>
    <t>正在供货</t>
  </si>
  <si>
    <t>Sub-1GHz 收发器</t>
  </si>
  <si>
    <t>Receiver</t>
  </si>
  <si>
    <t>Sub-1 GHz</t>
  </si>
  <si>
    <t>Catalog</t>
  </si>
  <si>
    <t>-40 to 85</t>
  </si>
  <si>
    <t/>
  </si>
  <si>
    <t>4 x 4</t>
  </si>
  <si>
    <t>VQFN</t>
  </si>
  <si>
    <t>正在供货</t>
  </si>
  <si>
    <t>Sub-1GHz 收发器</t>
  </si>
  <si>
    <t>Transmitter</t>
  </si>
  <si>
    <t>Sub-1 GHz</t>
  </si>
  <si>
    <t>Catalog</t>
  </si>
  <si>
    <t>-40 to 85</t>
  </si>
  <si>
    <t/>
  </si>
  <si>
    <t>4 x 4</t>
  </si>
  <si>
    <t>VQFN</t>
  </si>
  <si>
    <t>正在供货</t>
  </si>
  <si>
    <t>Sub-1GHz 收发器</t>
  </si>
  <si>
    <t>Transceiver</t>
  </si>
  <si>
    <t>Sub-1 GHz</t>
  </si>
  <si>
    <t>Catalog</t>
  </si>
  <si>
    <t>-40 to 85</t>
  </si>
  <si>
    <t/>
  </si>
  <si>
    <t>5 x 5</t>
  </si>
  <si>
    <t>VQFN</t>
  </si>
  <si>
    <t>正在供货</t>
  </si>
  <si>
    <t>Sub-1GHz 收发器</t>
  </si>
  <si>
    <t>Transceiver</t>
  </si>
  <si>
    <t>Sub-1 GHz</t>
  </si>
  <si>
    <t>Catalog</t>
  </si>
  <si>
    <t>-40 to 85</t>
  </si>
  <si>
    <t/>
  </si>
  <si>
    <t>5 x 5</t>
  </si>
  <si>
    <t>VQFN</t>
  </si>
  <si>
    <t>正在供货</t>
  </si>
  <si>
    <t>Sub-1GHz 收发器</t>
  </si>
  <si>
    <t>Transceiver</t>
  </si>
  <si>
    <t>Sub-1 GHz</t>
  </si>
  <si>
    <t>Catalog</t>
  </si>
  <si>
    <t>-40 to 85</t>
  </si>
  <si>
    <t/>
  </si>
  <si>
    <t>5 x 5</t>
  </si>
  <si>
    <t>VQFN</t>
  </si>
  <si>
    <t>正在供货</t>
  </si>
  <si>
    <t>Sub-1GHz 收发器</t>
  </si>
  <si>
    <t>Transmitter</t>
  </si>
  <si>
    <t>Sub-1 GHz</t>
  </si>
  <si>
    <t>Catalog</t>
  </si>
  <si>
    <t>-40 to 85</t>
  </si>
  <si>
    <t/>
  </si>
  <si>
    <t>5 x 5</t>
  </si>
  <si>
    <t>VQFN</t>
  </si>
  <si>
    <t>正在供货</t>
  </si>
  <si>
    <t>其他无线产品</t>
  </si>
  <si>
    <t>Reader</t>
  </si>
  <si>
    <t>Catalog</t>
  </si>
  <si>
    <t>-40 to 110</t>
  </si>
  <si>
    <t/>
  </si>
  <si>
    <t>5 x 5</t>
  </si>
  <si>
    <t>VQFN</t>
  </si>
  <si>
    <t>正在供货</t>
  </si>
  <si>
    <t>Sub-1GHz 无线 MCU</t>
  </si>
  <si>
    <t>Wireless MCU</t>
  </si>
  <si>
    <t>1 SPI,1 UART,1 timer,I2C</t>
  </si>
  <si>
    <t>Catalog</t>
  </si>
  <si>
    <t>-40 to 85</t>
  </si>
  <si>
    <t/>
  </si>
  <si>
    <t>7 x 7</t>
  </si>
  <si>
    <t>VQFN</t>
  </si>
  <si>
    <t>正在供货</t>
  </si>
  <si>
    <t>Sub-1GHz 无线 MCU</t>
  </si>
  <si>
    <t>Wireless MCU</t>
  </si>
  <si>
    <t>1 SPI,1 UART,1 timer,10-bit ADC,I2C</t>
  </si>
  <si>
    <t>Catalog</t>
  </si>
  <si>
    <t>-40 to 85</t>
  </si>
  <si>
    <t/>
  </si>
  <si>
    <t>7 x 7</t>
  </si>
  <si>
    <t>VQFN</t>
  </si>
  <si>
    <t>正在供货</t>
  </si>
  <si>
    <t>其他无线产品</t>
  </si>
  <si>
    <t>Wireless MCU</t>
  </si>
  <si>
    <t>Proprietary 2.4 GHz</t>
  </si>
  <si>
    <t>Catalog</t>
  </si>
  <si>
    <t>-40 to 85</t>
  </si>
  <si>
    <t/>
  </si>
  <si>
    <t>7 x 7</t>
  </si>
  <si>
    <t>VQFN</t>
  </si>
  <si>
    <t>正在供货</t>
  </si>
  <si>
    <t>其他无线产品</t>
  </si>
  <si>
    <t>Catalog</t>
  </si>
  <si>
    <t xml:space="preserve"> to </t>
  </si>
  <si>
    <t/>
  </si>
  <si>
    <t>See data sheet</t>
  </si>
  <si>
    <t>See data sheet</t>
  </si>
  <si>
    <t>RFIDSUB</t>
  </si>
  <si>
    <t>正在供货</t>
  </si>
  <si>
    <t>其他无线产品</t>
  </si>
  <si>
    <t>Wireless MCU</t>
  </si>
  <si>
    <t>Proprietary 2.4 GHz</t>
  </si>
  <si>
    <t>Catalog</t>
  </si>
  <si>
    <t>-40 to 85</t>
  </si>
  <si>
    <t/>
  </si>
  <si>
    <t>5 x 5</t>
  </si>
  <si>
    <t>VQFN</t>
  </si>
  <si>
    <t>正在供货</t>
  </si>
  <si>
    <t>其他无线产品</t>
  </si>
  <si>
    <t>Catalog</t>
  </si>
  <si>
    <t xml:space="preserve"> to </t>
  </si>
  <si>
    <t/>
  </si>
  <si>
    <t>See data sheet</t>
  </si>
  <si>
    <t>See data sheet</t>
  </si>
  <si>
    <t>RFIDSUB</t>
  </si>
  <si>
    <t>正在供货</t>
  </si>
  <si>
    <t>其他无线产品</t>
  </si>
  <si>
    <t>Reader</t>
  </si>
  <si>
    <t>Catalog</t>
  </si>
  <si>
    <t>-20 to 85</t>
  </si>
  <si>
    <t/>
  </si>
  <si>
    <t>5 x 5</t>
  </si>
  <si>
    <t>VQFN</t>
  </si>
  <si>
    <t>正在供货</t>
  </si>
  <si>
    <t>其他无线产品</t>
  </si>
  <si>
    <t>Reader</t>
  </si>
  <si>
    <t>Catalog</t>
  </si>
  <si>
    <t>-20 to 85</t>
  </si>
  <si>
    <t/>
  </si>
  <si>
    <t>5 x 5</t>
  </si>
  <si>
    <t>VQFN</t>
  </si>
  <si>
    <t>正在供货</t>
  </si>
  <si>
    <t>Sub-1GHz 无线 MCU</t>
  </si>
  <si>
    <t>Wireless MCU</t>
  </si>
  <si>
    <t>1 SPI,1 UART,1 timer,10-bit ADC,I2C</t>
  </si>
  <si>
    <t>Catalog</t>
  </si>
  <si>
    <t>-40 to 85</t>
  </si>
  <si>
    <t/>
  </si>
  <si>
    <t>7 x 7</t>
  </si>
  <si>
    <t>VQFN</t>
  </si>
  <si>
    <t>正在供货</t>
  </si>
  <si>
    <t>其他无线产品</t>
  </si>
  <si>
    <t>Wireless MCU</t>
  </si>
  <si>
    <t>Proprietary 2.4 GHz</t>
  </si>
  <si>
    <t>Catalog</t>
  </si>
  <si>
    <t>-40 to 125</t>
  </si>
  <si>
    <t/>
  </si>
  <si>
    <t>5 x 5</t>
  </si>
  <si>
    <t>VQFN</t>
  </si>
  <si>
    <t>正在供货</t>
  </si>
  <si>
    <t>低功耗 2.4GHz 产品</t>
  </si>
  <si>
    <t>Wireless MCU</t>
  </si>
  <si>
    <t>2.4 GHz,Bluetooth low energy</t>
  </si>
  <si>
    <t>12-bit ADC 8-channel,2 SPI,2 UART,4 timers,I2C</t>
  </si>
  <si>
    <t>Catalog</t>
  </si>
  <si>
    <t>-40 to 85</t>
  </si>
  <si>
    <t/>
  </si>
  <si>
    <t>6 x 6</t>
  </si>
  <si>
    <t>VQFN</t>
  </si>
  <si>
    <t>正在供货</t>
  </si>
  <si>
    <t>其他无线产品</t>
  </si>
  <si>
    <t>Wireless MCU</t>
  </si>
  <si>
    <t>Transponder</t>
  </si>
  <si>
    <t>Catalog</t>
  </si>
  <si>
    <t>-40 to 85</t>
  </si>
  <si>
    <t/>
  </si>
  <si>
    <t>9 x 9</t>
  </si>
  <si>
    <t>VQFN</t>
  </si>
  <si>
    <t>正在供货</t>
  </si>
  <si>
    <t>其他无线产品</t>
  </si>
  <si>
    <t>Protocol Processor</t>
  </si>
  <si>
    <t>PurePath Wireless Audio</t>
  </si>
  <si>
    <t>Catalog</t>
  </si>
  <si>
    <t>-40 to 85</t>
  </si>
  <si>
    <t/>
  </si>
  <si>
    <t>6 x 6</t>
  </si>
  <si>
    <t>VQFN</t>
  </si>
  <si>
    <t>正在供货</t>
  </si>
  <si>
    <t>其他无线产品</t>
  </si>
  <si>
    <t>Protocol Processor</t>
  </si>
  <si>
    <t>PurePath Wireless Audio</t>
  </si>
  <si>
    <t>Catalog</t>
  </si>
  <si>
    <t>-40 to 85</t>
  </si>
  <si>
    <t/>
  </si>
  <si>
    <t>6 x 6</t>
  </si>
  <si>
    <t>VQFN</t>
  </si>
  <si>
    <t>正在供货</t>
  </si>
  <si>
    <t>其他无线产品</t>
  </si>
  <si>
    <t>Reader</t>
  </si>
  <si>
    <t>Catalog</t>
  </si>
  <si>
    <t>-40 to 110</t>
  </si>
  <si>
    <t/>
  </si>
  <si>
    <t>5 x 5</t>
  </si>
  <si>
    <t>VQFN</t>
  </si>
  <si>
    <t>正在供货</t>
  </si>
  <si>
    <t>其他无线产品</t>
  </si>
  <si>
    <t>Reader,Transponder</t>
  </si>
  <si>
    <t>Catalog</t>
  </si>
  <si>
    <t>-40 to 110</t>
  </si>
  <si>
    <t/>
  </si>
  <si>
    <t>5 x 5</t>
  </si>
  <si>
    <t>VQFN</t>
  </si>
  <si>
    <t>正在供货</t>
  </si>
  <si>
    <t>其他无线产品</t>
  </si>
  <si>
    <t>Protocol Processor</t>
  </si>
  <si>
    <t>PurePath Wireless Audio</t>
  </si>
  <si>
    <t>Catalog</t>
  </si>
  <si>
    <t>-40 to 85</t>
  </si>
  <si>
    <t/>
  </si>
  <si>
    <t>6 x 6</t>
  </si>
  <si>
    <t>VQFN</t>
  </si>
  <si>
    <t>正在供货</t>
  </si>
  <si>
    <t>Wi-Fi 产品</t>
  </si>
  <si>
    <t>Transceiver</t>
  </si>
  <si>
    <t>2.4 GHz,Bluetooth</t>
  </si>
  <si>
    <t>Catalog</t>
  </si>
  <si>
    <t>-40 to 85</t>
  </si>
  <si>
    <t/>
  </si>
  <si>
    <t>8 x 8</t>
  </si>
  <si>
    <t>VQFNP-MR</t>
  </si>
  <si>
    <t>正在供货</t>
  </si>
  <si>
    <t>Sub-1GHz 无线 MCU</t>
  </si>
  <si>
    <t>Wireless MCU</t>
  </si>
  <si>
    <t>1 SPI,1 UART,1 timer,12-bit ADC,I2C</t>
  </si>
  <si>
    <t>Catalog</t>
  </si>
  <si>
    <t>-40 to 85</t>
  </si>
  <si>
    <t/>
  </si>
  <si>
    <t>7 x 7</t>
  </si>
  <si>
    <t>VQFN</t>
  </si>
  <si>
    <t>正在供货</t>
  </si>
  <si>
    <t>Sub-1GHz 无线 MCU</t>
  </si>
  <si>
    <t>Wireless MCU</t>
  </si>
  <si>
    <t>1 SPI,1 UART,1 timer,12-bit ADC,I2C</t>
  </si>
  <si>
    <t>Catalog</t>
  </si>
  <si>
    <t>-40 to 85</t>
  </si>
  <si>
    <t/>
  </si>
  <si>
    <t>7 x 7</t>
  </si>
  <si>
    <t>VQFN</t>
  </si>
  <si>
    <t>正在供货</t>
  </si>
  <si>
    <t>低功耗 2.4GHz 产品</t>
  </si>
  <si>
    <t>Wireless MCU</t>
  </si>
  <si>
    <t>Bluetooth low energy</t>
  </si>
  <si>
    <t>1 comparator,12-bit ADC 8-channel,2 SPI,2 UART,4 timers,USB</t>
  </si>
  <si>
    <t>Catalog</t>
  </si>
  <si>
    <t>-40 to 85</t>
  </si>
  <si>
    <t/>
  </si>
  <si>
    <t>6 x 6</t>
  </si>
  <si>
    <t>VQFN</t>
  </si>
  <si>
    <t>正在供货</t>
  </si>
  <si>
    <t>汽车类无线连接产品</t>
  </si>
  <si>
    <t>Receiver</t>
  </si>
  <si>
    <t>Sub-1 GHz</t>
  </si>
  <si>
    <t>Automotive</t>
  </si>
  <si>
    <t>-40 to 125</t>
  </si>
  <si>
    <t/>
  </si>
  <si>
    <t>5 x 5</t>
  </si>
  <si>
    <t>VQFN</t>
  </si>
  <si>
    <t>正在供货</t>
  </si>
  <si>
    <t>汽车类无线连接产品</t>
  </si>
  <si>
    <t>Transceiver</t>
  </si>
  <si>
    <t>Sub-1 GHz</t>
  </si>
  <si>
    <t>Automotive</t>
  </si>
  <si>
    <t>-40 to 125</t>
  </si>
  <si>
    <t/>
  </si>
  <si>
    <t>5 x 5</t>
  </si>
  <si>
    <t>VQFN</t>
  </si>
  <si>
    <t>正在供货</t>
  </si>
  <si>
    <t>汽车类无线连接产品</t>
  </si>
  <si>
    <t>Transmitter</t>
  </si>
  <si>
    <t>Sub-1 GHz</t>
  </si>
  <si>
    <t>Automotive</t>
  </si>
  <si>
    <t>-40 to 125</t>
  </si>
  <si>
    <t/>
  </si>
  <si>
    <t>5 x 5</t>
  </si>
  <si>
    <t>VQFN</t>
  </si>
  <si>
    <t>正在供货</t>
  </si>
  <si>
    <t>其他无线产品</t>
  </si>
  <si>
    <t>Protocol Processor</t>
  </si>
  <si>
    <t>PurePath Wireless Audio</t>
  </si>
  <si>
    <t>Catalog</t>
  </si>
  <si>
    <t>-40 to 85</t>
  </si>
  <si>
    <t/>
  </si>
  <si>
    <t>6 x 6</t>
  </si>
  <si>
    <t>VQFN</t>
  </si>
  <si>
    <t>正在供货</t>
  </si>
  <si>
    <t>Sub-1GHz 无线 MCU</t>
  </si>
  <si>
    <t>Wireless MCU</t>
  </si>
  <si>
    <t>1 SPI,1 UART,1 timer,12-bit ADC,I2C</t>
  </si>
  <si>
    <t>Catalog</t>
  </si>
  <si>
    <t>-40 to 85</t>
  </si>
  <si>
    <t/>
  </si>
  <si>
    <t>7 x 7</t>
  </si>
  <si>
    <t>VQFN</t>
  </si>
  <si>
    <t>正在供货</t>
  </si>
  <si>
    <t>Sub-1GHz 收发器</t>
  </si>
  <si>
    <t>Range extender</t>
  </si>
  <si>
    <t>Sub-1 GHz</t>
  </si>
  <si>
    <t>Catalog</t>
  </si>
  <si>
    <t>-40 to 85</t>
  </si>
  <si>
    <t/>
  </si>
  <si>
    <t>4 x 4</t>
  </si>
  <si>
    <t>VQFN</t>
  </si>
  <si>
    <t>正在供货</t>
  </si>
  <si>
    <t>其他无线产品</t>
  </si>
  <si>
    <t>Transponder</t>
  </si>
  <si>
    <t>Automotive</t>
  </si>
  <si>
    <t>-40 to 85</t>
  </si>
  <si>
    <t/>
  </si>
  <si>
    <t>4 x 4</t>
  </si>
  <si>
    <t>VQFN</t>
  </si>
  <si>
    <t>正在供货</t>
  </si>
  <si>
    <t>低功耗 2.4GHz 产品</t>
  </si>
  <si>
    <t>Wireless MCU</t>
  </si>
  <si>
    <t>Zigbee</t>
  </si>
  <si>
    <t>12-bit ADC 8-channel,2SPI/ UART,4 timers,USB</t>
  </si>
  <si>
    <t>Catalog</t>
  </si>
  <si>
    <t>-40 to 125</t>
  </si>
  <si>
    <t/>
  </si>
  <si>
    <t>6 x 6</t>
  </si>
  <si>
    <t>VQFN</t>
  </si>
  <si>
    <t>正在供货</t>
  </si>
  <si>
    <t>低功耗 2.4GHz 产品</t>
  </si>
  <si>
    <t>Wireless MCU</t>
  </si>
  <si>
    <t>Zigbee</t>
  </si>
  <si>
    <t>12-bit ADC 8-channel,2SPI/ UART,4 timers</t>
  </si>
  <si>
    <t>Catalog</t>
  </si>
  <si>
    <t>-40 to 125</t>
  </si>
  <si>
    <t/>
  </si>
  <si>
    <t>6 x 6</t>
  </si>
  <si>
    <t>VQFN</t>
  </si>
  <si>
    <t>正在供货</t>
  </si>
  <si>
    <t>其他无线产品</t>
  </si>
  <si>
    <t>Range extender</t>
  </si>
  <si>
    <t>2.4 GHz</t>
  </si>
  <si>
    <t>Catalog</t>
  </si>
  <si>
    <t>-40 to 85</t>
  </si>
  <si>
    <t/>
  </si>
  <si>
    <t>4 x 4</t>
  </si>
  <si>
    <t>VQFN</t>
  </si>
  <si>
    <t>正在供货</t>
  </si>
  <si>
    <t>汽车类无线连接产品</t>
  </si>
  <si>
    <t>Transponder</t>
  </si>
  <si>
    <t>Secure ICs and Transponders for Automotive</t>
  </si>
  <si>
    <t>Automotive</t>
  </si>
  <si>
    <t>-40 to 85</t>
  </si>
  <si>
    <t/>
  </si>
  <si>
    <t>See data sheet</t>
  </si>
  <si>
    <t>See data sheet</t>
  </si>
  <si>
    <t>RFIDP</t>
  </si>
  <si>
    <t>正在供货</t>
  </si>
  <si>
    <t>低功耗 2.4GHz 产品</t>
  </si>
  <si>
    <t>Smart RF Transceiver</t>
  </si>
  <si>
    <t>Zigbee</t>
  </si>
  <si>
    <t>SPI</t>
  </si>
  <si>
    <t>Catalog</t>
  </si>
  <si>
    <t>-40 to 125</t>
  </si>
  <si>
    <t/>
  </si>
  <si>
    <t>5 x 5</t>
  </si>
  <si>
    <t>VQFN</t>
  </si>
  <si>
    <t>正在供货</t>
  </si>
  <si>
    <t>Sub-1GHz 无线 MCU</t>
  </si>
  <si>
    <t>Wireless MCU</t>
  </si>
  <si>
    <t>Sub-1 GHz</t>
  </si>
  <si>
    <t>12-bit ADC 8-channel,2 SPI,2 UART,5 timers,I2S,USB</t>
  </si>
  <si>
    <t>Catalog</t>
  </si>
  <si>
    <t>-40 to 85</t>
  </si>
  <si>
    <t/>
  </si>
  <si>
    <t>6 x 6</t>
  </si>
  <si>
    <t>VQFN,VQFNP</t>
  </si>
  <si>
    <t>正在供货</t>
  </si>
  <si>
    <t>其他无线产品</t>
  </si>
  <si>
    <t>Wireless MCU</t>
  </si>
  <si>
    <t>Proprietary 2.4 GHz</t>
  </si>
  <si>
    <t>Catalog</t>
  </si>
  <si>
    <t>-50 to 150</t>
  </si>
  <si>
    <t/>
  </si>
  <si>
    <t>6 x 6</t>
  </si>
  <si>
    <t>VQFNP</t>
  </si>
  <si>
    <t>正在供货</t>
  </si>
  <si>
    <t>其他无线产品</t>
  </si>
  <si>
    <t>Transponder</t>
  </si>
  <si>
    <t>Catalog</t>
  </si>
  <si>
    <t>-40 to 85</t>
  </si>
  <si>
    <t/>
  </si>
  <si>
    <t>See data sheet</t>
  </si>
  <si>
    <t>See data sheet</t>
  </si>
  <si>
    <t>DIESALE</t>
  </si>
  <si>
    <t>正在供货</t>
  </si>
  <si>
    <t>其他无线产品</t>
  </si>
  <si>
    <t>Catalog</t>
  </si>
  <si>
    <t>-40 to 85</t>
  </si>
  <si>
    <t/>
  </si>
  <si>
    <t>See data sheet</t>
  </si>
  <si>
    <t>See data sheet</t>
  </si>
  <si>
    <t>WAFERSALE</t>
  </si>
  <si>
    <t>正在供货</t>
  </si>
  <si>
    <t>其他无线产品</t>
  </si>
  <si>
    <t>Transponder</t>
  </si>
  <si>
    <t>Catalog</t>
  </si>
  <si>
    <t>-40 to 85</t>
  </si>
  <si>
    <t/>
  </si>
  <si>
    <t>See data sheet</t>
  </si>
  <si>
    <t>See data sheet</t>
  </si>
  <si>
    <t>DIESALE</t>
  </si>
  <si>
    <t>正在供货</t>
  </si>
  <si>
    <t>其他无线产品</t>
  </si>
  <si>
    <t>Transponder</t>
  </si>
  <si>
    <t>Catalog</t>
  </si>
  <si>
    <t>-40 to 85</t>
  </si>
  <si>
    <t/>
  </si>
  <si>
    <t>See data sheet</t>
  </si>
  <si>
    <t>See data sheet</t>
  </si>
  <si>
    <t>DIESALE</t>
  </si>
  <si>
    <t>正在供货</t>
  </si>
  <si>
    <t>其他无线产品</t>
  </si>
  <si>
    <t>Catalog</t>
  </si>
  <si>
    <t>-40 to 110</t>
  </si>
  <si>
    <t/>
  </si>
  <si>
    <t>5 x 5</t>
  </si>
  <si>
    <t>VQFN</t>
  </si>
  <si>
    <t>正在供货</t>
  </si>
  <si>
    <t>其他无线产品</t>
  </si>
  <si>
    <t>Reader</t>
  </si>
  <si>
    <t>Catalog</t>
  </si>
  <si>
    <t>-40 to 110</t>
  </si>
  <si>
    <t/>
  </si>
  <si>
    <t>5 x 5</t>
  </si>
  <si>
    <t>VQFN</t>
  </si>
  <si>
    <t>正在供货</t>
  </si>
  <si>
    <t>Sub-1GHz 收发器</t>
  </si>
  <si>
    <t>Transceiver</t>
  </si>
  <si>
    <t>Sub-1 GHz</t>
  </si>
  <si>
    <t>Serial interface</t>
  </si>
  <si>
    <t>Catalog</t>
  </si>
  <si>
    <t>-40 to 85</t>
  </si>
  <si>
    <t/>
  </si>
  <si>
    <t>7 x 7</t>
  </si>
  <si>
    <t>VQFN</t>
  </si>
  <si>
    <t>正在供货</t>
  </si>
  <si>
    <t>其他无线产品</t>
  </si>
  <si>
    <t>Smart RF Transceiver</t>
  </si>
  <si>
    <t>Proprietary 2.4 GHz</t>
  </si>
  <si>
    <t>Catalog</t>
  </si>
  <si>
    <t>-40 to 85</t>
  </si>
  <si>
    <t/>
  </si>
  <si>
    <t>4 x 4</t>
  </si>
  <si>
    <t>VQFN</t>
  </si>
  <si>
    <t>正在供货</t>
  </si>
  <si>
    <t>Sub-1GHz 收发器</t>
  </si>
  <si>
    <t>Transceiver</t>
  </si>
  <si>
    <t>Sub-1 GHz</t>
  </si>
  <si>
    <t>2 SPI,2 UART,I2S</t>
  </si>
  <si>
    <t>Catalog</t>
  </si>
  <si>
    <t>-40 to 85</t>
  </si>
  <si>
    <t/>
  </si>
  <si>
    <t>7 x 7</t>
  </si>
  <si>
    <t>VQFN</t>
  </si>
  <si>
    <t>正在供货</t>
  </si>
  <si>
    <t>其他无线产品</t>
  </si>
  <si>
    <t>Transponder</t>
  </si>
  <si>
    <t>Catalog</t>
  </si>
  <si>
    <t>-25 to 90</t>
  </si>
  <si>
    <t/>
  </si>
  <si>
    <t>See data sheet</t>
  </si>
  <si>
    <t>See data sheet</t>
  </si>
  <si>
    <t>RFIDPSUB</t>
  </si>
  <si>
    <t>正在供货</t>
  </si>
  <si>
    <t>其他无线产品</t>
  </si>
  <si>
    <t>Transponder</t>
  </si>
  <si>
    <t>Catalog</t>
  </si>
  <si>
    <t>-25 to 90</t>
  </si>
  <si>
    <t/>
  </si>
  <si>
    <t>See data sheet</t>
  </si>
  <si>
    <t>See data sheet</t>
  </si>
  <si>
    <t>RFIDPSUB</t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</si>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</sst>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  <col min="11" max="11" width="43" hidden="0" bestFit="0" customWidth="1"/>
    <col min="12" max="12" width="43" hidden="0" bestFit="0" customWidth="1"/>
    <col min="13" max="13" width="43" hidden="0" bestFit="0" customWidth="1"/>
    <col min="14" max="14" width="43" hidden="0" bestFit="0" customWidth="1"/>
    <col min="15" max="15" width="43" hidden="0" bestFit="0" customWidth="1"/>
    <col min="16" max="16" width="43" hidden="0" bestFit="0" customWidth="1"/>
    <col min="17" max="17" width="43" hidden="0" bestFit="0" customWidth="1"/>
    <col min="18" max="18" width="43" hidden="0" bestFit="0" customWidth="1"/>
    <col min="19" max="19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Wireless connectivity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17:10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https://www.ti.com.cn/zh-cn/wireless-connectivity/products.html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  <c r="K11" t="s" s="1">
        <v>10</v>
      </c>
      <c r="L11" t="s" s="1">
        <v>11</v>
      </c>
      <c r="M11" t="s" s="1">
        <v>12</v>
      </c>
      <c r="N11" t="s" s="1">
        <v>13</v>
      </c>
      <c r="O11" t="s" s="1">
        <v>14</v>
      </c>
      <c r="P11" t="s" s="1">
        <v>15</v>
      </c>
      <c r="Q11" t="s" s="1">
        <v>16</v>
      </c>
      <c r="R11" t="s" s="1">
        <v>17</v>
      </c>
      <c r="S11" t="s" s="1">
        <v>18</v>
      </c>
    </row>
    <row r="12" hidden="0" ht="30" customHeight="1" spans="1:1">
      <c r="A12" t="str" s="6">
        <f>HYPERLINK("https://www.ti.com.cn/product/cn/CC2340R2", "CC2340R2")</f>
      </c>
      <c r="B12" t="s" s="4">
        <v>19</v>
      </c>
      <c r="C12" t="str" s="6">
        <f>HYPERLINK("https://www.ti.com.cn/cn/lit/gpn/CC2340R2", "PDF data sheet")</f>
      </c>
      <c r="D12" t="str" s="6">
        <f>HYPERLINK("https://www.ti.com.cn/document-viewer/cn/CC2340R2/datasheet", "HTML data sheet")</f>
      </c>
      <c r="E12" t="s" s="4">
        <v>20</v>
      </c>
      <c r="F12" t="s" s="4">
        <v>21</v>
      </c>
      <c r="G12" t="n" s="4">
        <v>256</v>
      </c>
      <c r="H12" t="s" s="4">
        <v/>
      </c>
      <c r="I12" t="s" s="4">
        <v>22</v>
      </c>
      <c r="J12" t="n" s="4">
        <v>0.74</v>
      </c>
      <c r="K12" t="n" s="4">
        <v>2</v>
      </c>
      <c r="L12" t="s" s="4">
        <v>23</v>
      </c>
      <c r="M12" t="s" s="4">
        <v>24</v>
      </c>
      <c r="N12" t="s" s="4">
        <v>25</v>
      </c>
      <c r="O12" t="n" s="4">
        <v>16</v>
      </c>
      <c r="P12" t="s" s="4">
        <v>26</v>
      </c>
      <c r="Q12" t="s" s="4">
        <v>27</v>
      </c>
      <c r="R12" t="n" s="4">
        <v>24</v>
      </c>
      <c r="S12" t="s" s="4">
        <v>28</v>
      </c>
    </row>
    <row r="13" hidden="0" ht="30" customHeight="1" spans="1:1">
      <c r="A13" t="str" s="6">
        <f>HYPERLINK("https://www.ti.com.cn/product/cn/CC3300", "CC3300")</f>
      </c>
      <c r="B13" t="s" s="4">
        <v>29</v>
      </c>
      <c r="C13" t="str" s="6">
        <f>HYPERLINK("https://www.ti.com.cn/cn/lit/gpn/CC3300", "PDF data sheet")</f>
      </c>
      <c r="D13" t="str" s="6">
        <f>HYPERLINK("https://www.ti.com.cn/document-viewer/cn/CC3300/datasheet", "HTML data sheet")</f>
      </c>
      <c r="E13" t="s" s="4">
        <v>30</v>
      </c>
      <c r="F13" t="s" s="4">
        <v>31</v>
      </c>
      <c r="G13" t="s" s="4">
        <v/>
      </c>
      <c r="H13" t="n" s="4">
        <v>50</v>
      </c>
      <c r="I13" t="s" s="4">
        <v/>
      </c>
      <c r="J13" t="n" s="4">
        <v>1.6</v>
      </c>
      <c r="K13" t="s" s="4">
        <v/>
      </c>
      <c r="L13" t="s" s="4">
        <v>32</v>
      </c>
      <c r="M13" t="s" s="4">
        <v>33</v>
      </c>
      <c r="N13" t="s" s="4">
        <v>34</v>
      </c>
      <c r="O13" t="n" s="4">
        <v>25</v>
      </c>
      <c r="P13" t="s" s="4">
        <v>35</v>
      </c>
      <c r="Q13" t="s" s="4">
        <v>36</v>
      </c>
      <c r="R13" t="n" s="4">
        <v>40</v>
      </c>
      <c r="S13" t="s" s="4">
        <v>37</v>
      </c>
    </row>
    <row r="14" hidden="0" ht="30" customHeight="1" spans="1:1">
      <c r="A14" t="str" s="6">
        <f>HYPERLINK("https://www.ti.com.cn/product/cn/CC3301", "CC3301")</f>
      </c>
      <c r="B14" t="s" s="4">
        <v>38</v>
      </c>
      <c r="C14" t="str" s="6">
        <f>HYPERLINK("https://www.ti.com.cn/cn/lit/gpn/CC3301", "PDF data sheet")</f>
      </c>
      <c r="D14" t="str" s="6">
        <f>HYPERLINK("https://www.ti.com.cn/document-viewer/cn/CC3301/datasheet", "HTML data sheet")</f>
      </c>
      <c r="E14" t="s" s="4">
        <v>39</v>
      </c>
      <c r="F14" t="s" s="4">
        <v>40</v>
      </c>
      <c r="G14" t="s" s="4">
        <v/>
      </c>
      <c r="H14" t="n" s="4">
        <v>50</v>
      </c>
      <c r="I14" t="s" s="4">
        <v/>
      </c>
      <c r="J14" t="n" s="4">
        <v>1.792</v>
      </c>
      <c r="K14" t="s" s="4">
        <v/>
      </c>
      <c r="L14" t="s" s="4">
        <v>41</v>
      </c>
      <c r="M14" t="s" s="4">
        <v>42</v>
      </c>
      <c r="N14" t="s" s="4">
        <v>43</v>
      </c>
      <c r="O14" t="n" s="4">
        <v>25</v>
      </c>
      <c r="P14" t="s" s="4">
        <v>44</v>
      </c>
      <c r="Q14" t="s" s="4">
        <v>45</v>
      </c>
      <c r="R14" t="n" s="4">
        <v>40</v>
      </c>
      <c r="S14" t="s" s="4">
        <v>46</v>
      </c>
    </row>
    <row r="15" hidden="0" ht="30" customHeight="1" spans="1:1">
      <c r="A15" t="str" s="6">
        <f>HYPERLINK("https://www.ti.com.cn/product/cn/CC1354P10", "CC1354P10")</f>
      </c>
      <c r="B15" t="s" s="4">
        <v>47</v>
      </c>
      <c r="C15" t="str" s="6">
        <f>HYPERLINK("https://www.ti.com.cn/cn/lit/gpn/CC1354P10", "PDF data sheet")</f>
      </c>
      <c r="D15" t="str" s="6">
        <f>HYPERLINK("https://www.ti.com.cn/document-viewer/cn/CC1354P10/datasheet", "HTML data sheet")</f>
      </c>
      <c r="E15" t="s" s="4">
        <v>48</v>
      </c>
      <c r="F15" t="s" s="4">
        <v/>
      </c>
      <c r="G15" t="n" s="4">
        <v>1024</v>
      </c>
      <c r="H15" t="s" s="4">
        <v/>
      </c>
      <c r="I15" t="s" s="4">
        <v>49</v>
      </c>
      <c r="J15" t="n" s="4">
        <v>3.469</v>
      </c>
      <c r="K15" t="s" s="4">
        <v/>
      </c>
      <c r="L15" t="s" s="4">
        <v>50</v>
      </c>
      <c r="M15" t="s" s="4">
        <v>51</v>
      </c>
      <c r="N15" t="s" s="4">
        <v>52</v>
      </c>
      <c r="O15" t="s" s="4">
        <v>53</v>
      </c>
      <c r="P15" t="s" s="4">
        <v>54</v>
      </c>
      <c r="Q15" t="s" s="4">
        <v>55</v>
      </c>
      <c r="R15" t="s" s="4">
        <v>56</v>
      </c>
      <c r="S15" t="s" s="4">
        <v>57</v>
      </c>
    </row>
    <row r="16" hidden="0" ht="30" customHeight="1" spans="1:1">
      <c r="A16" t="str" s="6">
        <f>HYPERLINK("https://www.ti.com.cn/product/cn/CC2340R5-Q1", "CC2340R5-Q1")</f>
      </c>
      <c r="B16" t="s" s="4">
        <v>58</v>
      </c>
      <c r="C16" t="str" s="6">
        <f>HYPERLINK("https://www.ti.com.cn/cn/lit/gpn/CC2340R5-Q1", "PDF data sheet")</f>
      </c>
      <c r="D16" t="str" s="6">
        <f>HYPERLINK("https://www.ti.com.cn/document-viewer/cn/CC2340R5-Q1/datasheet", "HTML data sheet")</f>
      </c>
      <c r="E16" t="s" s="4">
        <v>59</v>
      </c>
      <c r="F16" t="s" s="4">
        <v>60</v>
      </c>
      <c r="G16" t="n" s="4">
        <v>512</v>
      </c>
      <c r="H16" t="s" s="4">
        <v/>
      </c>
      <c r="I16" t="s" s="4">
        <v>61</v>
      </c>
      <c r="J16" t="n" s="4">
        <v>1.49</v>
      </c>
      <c r="K16" t="n" s="4">
        <v>2</v>
      </c>
      <c r="L16" t="s" s="4">
        <v>62</v>
      </c>
      <c r="M16" t="s" s="4">
        <v>63</v>
      </c>
      <c r="N16" t="s" s="4">
        <v>64</v>
      </c>
      <c r="O16" t="n" s="4">
        <v>25</v>
      </c>
      <c r="P16" t="s" s="4">
        <v>65</v>
      </c>
      <c r="Q16" t="s" s="4">
        <v>66</v>
      </c>
      <c r="R16" t="n" s="4">
        <v>32</v>
      </c>
      <c r="S16" t="s" s="4">
        <v>67</v>
      </c>
    </row>
    <row r="17" hidden="0" ht="30" customHeight="1" spans="1:1">
      <c r="A17" t="str" s="6">
        <f>HYPERLINK("https://www.ti.com.cn/product/cn/CC1354R10", "CC1354R10")</f>
      </c>
      <c r="B17" t="s" s="4">
        <v>68</v>
      </c>
      <c r="C17" t="str" s="6">
        <f>HYPERLINK("https://www.ti.com.cn/cn/lit/gpn/CC1354R10", "PDF data sheet")</f>
      </c>
      <c r="D17" t="str" s="6">
        <f>HYPERLINK("https://www.ti.com.cn/document-viewer/cn/CC1354R10/datasheet", "HTML data sheet")</f>
      </c>
      <c r="E17" t="s" s="4">
        <v>69</v>
      </c>
      <c r="F17" t="s" s="4">
        <v/>
      </c>
      <c r="G17" t="n" s="4">
        <v>1024</v>
      </c>
      <c r="H17" t="s" s="4">
        <v/>
      </c>
      <c r="I17" t="s" s="4">
        <v>70</v>
      </c>
      <c r="J17" t="n" s="4">
        <v>3.224</v>
      </c>
      <c r="K17" t="s" s="4">
        <v/>
      </c>
      <c r="L17" t="s" s="4">
        <v>71</v>
      </c>
      <c r="M17" t="s" s="4">
        <v>72</v>
      </c>
      <c r="N17" t="s" s="4">
        <v>73</v>
      </c>
      <c r="O17" t="s" s="4">
        <v>74</v>
      </c>
      <c r="P17" t="s" s="4">
        <v>75</v>
      </c>
      <c r="Q17" t="s" s="4">
        <v>76</v>
      </c>
      <c r="R17" t="s" s="4">
        <v>77</v>
      </c>
      <c r="S17" t="s" s="4">
        <v>78</v>
      </c>
    </row>
    <row r="18" hidden="0" ht="30" customHeight="1" spans="1:1">
      <c r="A18" t="str" s="6">
        <f>HYPERLINK("https://www.ti.com.cn/product/cn/CC2674R10", "CC2674R10")</f>
      </c>
      <c r="B18" t="s" s="4">
        <v>79</v>
      </c>
      <c r="C18" t="str" s="6">
        <f>HYPERLINK("https://www.ti.com.cn/cn/lit/gpn/CC2674R10", "PDF data sheet")</f>
      </c>
      <c r="D18" t="str" s="6">
        <f>HYPERLINK("https://www.ti.com.cn/document-viewer/cn/CC2674R10/datasheet", "HTML data sheet")</f>
      </c>
      <c r="E18" t="s" s="4">
        <v>80</v>
      </c>
      <c r="F18" t="s" s="4">
        <v>81</v>
      </c>
      <c r="G18" t="n" s="4">
        <v>1024</v>
      </c>
      <c r="H18" t="n" s="4">
        <v>2</v>
      </c>
      <c r="I18" t="s" s="4">
        <v>82</v>
      </c>
      <c r="J18" t="n" s="4">
        <v>3.31</v>
      </c>
      <c r="K18" t="n" s="4">
        <v>2</v>
      </c>
      <c r="L18" t="s" s="4">
        <v>83</v>
      </c>
      <c r="M18" t="s" s="4">
        <v>84</v>
      </c>
      <c r="N18" t="s" s="4">
        <v>85</v>
      </c>
      <c r="O18" t="n" s="4">
        <v>49</v>
      </c>
      <c r="P18" t="s" s="4">
        <v>86</v>
      </c>
      <c r="Q18" t="s" s="4">
        <v>87</v>
      </c>
      <c r="R18" t="n" s="4">
        <v>48</v>
      </c>
      <c r="S18" t="s" s="4">
        <v>88</v>
      </c>
    </row>
    <row r="19" hidden="0" ht="30" customHeight="1" spans="1:1">
      <c r="A19" t="str" s="6">
        <f>HYPERLINK("https://www.ti.com.cn/product/cn/CC2674P10", "CC2674P10")</f>
      </c>
      <c r="B19" t="s" s="4">
        <v>89</v>
      </c>
      <c r="C19" t="str" s="6">
        <f>HYPERLINK("https://www.ti.com.cn/cn/lit/gpn/CC2674P10", "PDF data sheet")</f>
      </c>
      <c r="D19" t="str" s="6">
        <f>HYPERLINK("https://www.ti.com.cn/document-viewer/cn/CC2674P10/datasheet", "HTML data sheet")</f>
      </c>
      <c r="E19" t="s" s="4">
        <v>90</v>
      </c>
      <c r="F19" t="s" s="4">
        <v>91</v>
      </c>
      <c r="G19" t="n" s="4">
        <v>1024</v>
      </c>
      <c r="H19" t="n" s="4">
        <v>2</v>
      </c>
      <c r="I19" t="s" s="4">
        <v>92</v>
      </c>
      <c r="J19" t="n" s="4">
        <v>3.51</v>
      </c>
      <c r="K19" t="n" s="4">
        <v>2</v>
      </c>
      <c r="L19" t="s" s="4">
        <v>93</v>
      </c>
      <c r="M19" t="s" s="4">
        <v>94</v>
      </c>
      <c r="N19" t="s" s="4">
        <v>95</v>
      </c>
      <c r="O19" t="n" s="4">
        <v>49</v>
      </c>
      <c r="P19" t="s" s="4">
        <v>96</v>
      </c>
      <c r="Q19" t="s" s="4">
        <v>97</v>
      </c>
      <c r="R19" t="n" s="4">
        <v>48</v>
      </c>
      <c r="S19" t="s" s="4">
        <v>98</v>
      </c>
    </row>
    <row r="20" hidden="0" ht="30" customHeight="1" spans="1:1">
      <c r="A20" t="str" s="6">
        <f>HYPERLINK("https://www.ti.com.cn/product/cn/CC1314R10", "CC1314R10")</f>
      </c>
      <c r="B20" t="s" s="4">
        <v>99</v>
      </c>
      <c r="C20" t="str" s="6">
        <f>HYPERLINK("https://www.ti.com.cn/cn/lit/gpn/CC1314R10", "PDF data sheet")</f>
      </c>
      <c r="D20" t="str" s="6">
        <f>HYPERLINK("https://www.ti.com.cn/document-viewer/cn/CC1314R10/datasheet", "HTML data sheet")</f>
      </c>
      <c r="E20" t="s" s="4">
        <v>100</v>
      </c>
      <c r="F20" t="s" s="4">
        <v/>
      </c>
      <c r="G20" t="n" s="4">
        <v>1024</v>
      </c>
      <c r="H20" t="s" s="4">
        <v/>
      </c>
      <c r="I20" t="s" s="4">
        <v>101</v>
      </c>
      <c r="J20" t="n" s="4">
        <v>3.07</v>
      </c>
      <c r="K20" t="s" s="4">
        <v/>
      </c>
      <c r="L20" t="s" s="4">
        <v>102</v>
      </c>
      <c r="M20" t="s" s="4">
        <v>103</v>
      </c>
      <c r="N20" t="s" s="4">
        <v>104</v>
      </c>
      <c r="O20" t="s" s="4">
        <v>105</v>
      </c>
      <c r="P20" t="s" s="4">
        <v>106</v>
      </c>
      <c r="Q20" t="s" s="4">
        <v>107</v>
      </c>
      <c r="R20" t="s" s="4">
        <v>108</v>
      </c>
      <c r="S20" t="s" s="4">
        <v>109</v>
      </c>
    </row>
    <row r="21" hidden="0" ht="30" customHeight="1" spans="1:1">
      <c r="A21" t="str" s="6">
        <f>HYPERLINK("https://www.ti.com.cn/product/cn/CC1312PSIP", "CC1312PSIP")</f>
      </c>
      <c r="B21" t="s" s="4">
        <v>110</v>
      </c>
      <c r="C21" t="str" s="6">
        <f>HYPERLINK("https://www.ti.com.cn/cn/lit/gpn/CC1312PSIP", "PDF data sheet")</f>
      </c>
      <c r="D21" t="str" s="6">
        <f>HYPERLINK("https://www.ti.com.cn/document-viewer/cn/CC1312PSIP/datasheet", "HTML data sheet")</f>
      </c>
      <c r="E21" t="s" s="4">
        <v>111</v>
      </c>
      <c r="F21" t="s" s="4">
        <v/>
      </c>
      <c r="G21" t="n" s="4">
        <v>352</v>
      </c>
      <c r="H21" t="s" s="4">
        <v/>
      </c>
      <c r="I21" t="s" s="4">
        <v>112</v>
      </c>
      <c r="J21" t="n" s="4">
        <v>5.11</v>
      </c>
      <c r="K21" t="s" s="4">
        <v/>
      </c>
      <c r="L21" t="s" s="4">
        <v>113</v>
      </c>
      <c r="M21" t="s" s="4">
        <v>114</v>
      </c>
      <c r="N21" t="s" s="4">
        <v>115</v>
      </c>
      <c r="O21" t="n" s="4">
        <v>49</v>
      </c>
      <c r="P21" t="s" s="4">
        <v>116</v>
      </c>
      <c r="Q21" t="s" s="4">
        <v>117</v>
      </c>
      <c r="R21" t="n" s="4">
        <v>48</v>
      </c>
      <c r="S21" t="s" s="4">
        <v>118</v>
      </c>
    </row>
    <row r="22" hidden="0" ht="30" customHeight="1" spans="1:1">
      <c r="A22" t="str" s="6">
        <f>HYPERLINK("https://www.ti.com.cn/product/cn/CC2340R5", "CC2340R5")</f>
      </c>
      <c r="B22" t="s" s="4">
        <v>119</v>
      </c>
      <c r="C22" t="str" s="6">
        <f>HYPERLINK("https://www.ti.com.cn/cn/lit/gpn/CC2340R5", "PDF data sheet")</f>
      </c>
      <c r="D22" t="str" s="6">
        <f>HYPERLINK("https://www.ti.com.cn/document-viewer/cn/CC2340R5/datasheet", "HTML data sheet")</f>
      </c>
      <c r="E22" t="s" s="4">
        <v>120</v>
      </c>
      <c r="F22" t="s" s="4">
        <v>121</v>
      </c>
      <c r="G22" t="n" s="4">
        <v>512</v>
      </c>
      <c r="H22" t="s" s="4">
        <v/>
      </c>
      <c r="I22" t="s" s="4">
        <v>122</v>
      </c>
      <c r="J22" t="n" s="4">
        <v>0.89</v>
      </c>
      <c r="K22" t="n" s="4">
        <v>2</v>
      </c>
      <c r="L22" t="s" s="4">
        <v>123</v>
      </c>
      <c r="M22" t="s" s="4">
        <v>124</v>
      </c>
      <c r="N22" t="s" s="4">
        <v>125</v>
      </c>
      <c r="O22" t="s" s="4">
        <v>126</v>
      </c>
      <c r="P22" t="s" s="4">
        <v>127</v>
      </c>
      <c r="Q22" t="s" s="4">
        <v>128</v>
      </c>
      <c r="R22" t="s" s="4">
        <v>129</v>
      </c>
      <c r="S22" t="s" s="4">
        <v>130</v>
      </c>
    </row>
    <row r="23" hidden="0" ht="30" customHeight="1" spans="1:1">
      <c r="A23" t="str" s="6">
        <f>HYPERLINK("https://www.ti.com.cn/product/cn/CC2662R-Q1", "CC2662R-Q1")</f>
      </c>
      <c r="B23" t="s" s="4">
        <v>131</v>
      </c>
      <c r="C23" t="str" s="6">
        <f>HYPERLINK("https://www.ti.com.cn/cn/lit/gpn/CC2662R-Q1", "PDF data sheet")</f>
      </c>
      <c r="D23" t="str" s="6">
        <f>HYPERLINK("https://www.ti.com.cn/document-viewer/cn/CC2662R-Q1/datasheet", "HTML data sheet")</f>
      </c>
      <c r="E23" t="s" s="4">
        <v/>
      </c>
      <c r="F23" t="s" s="4">
        <v/>
      </c>
      <c r="G23" t="n" s="4">
        <v>352</v>
      </c>
      <c r="H23" t="s" s="4">
        <v/>
      </c>
      <c r="I23" t="s" s="4">
        <v>132</v>
      </c>
      <c r="J23" t="n" s="4">
        <v>3.85</v>
      </c>
      <c r="K23" t="n" s="4">
        <v>2</v>
      </c>
      <c r="L23" t="s" s="4">
        <v>133</v>
      </c>
      <c r="M23" t="s" s="4">
        <v>134</v>
      </c>
      <c r="N23" t="s" s="4">
        <v>135</v>
      </c>
      <c r="O23" t="n" s="4">
        <v>49</v>
      </c>
      <c r="P23" t="s" s="4">
        <v>136</v>
      </c>
      <c r="Q23" t="s" s="4">
        <v>137</v>
      </c>
      <c r="R23" t="n" s="4">
        <v>48</v>
      </c>
      <c r="S23" t="s" s="4">
        <v>138</v>
      </c>
    </row>
    <row r="24" hidden="0" ht="30" customHeight="1" spans="1:1">
      <c r="A24" t="str" s="6">
        <f>HYPERLINK("https://www.ti.com.cn/product/cn/CC2651R3SIPA", "CC2651R3SIPA")</f>
      </c>
      <c r="B24" t="s" s="4">
        <v>139</v>
      </c>
      <c r="C24" t="str" s="6">
        <f>HYPERLINK("https://www.ti.com.cn/cn/lit/gpn/CC2651R3SIPA", "PDF data sheet")</f>
      </c>
      <c r="D24" t="str" s="6">
        <f>HYPERLINK("https://www.ti.com.cn/document-viewer/cn/CC2651R3SIPA/datasheet", "HTML data sheet")</f>
      </c>
      <c r="E24" t="s" s="4">
        <v>140</v>
      </c>
      <c r="F24" t="s" s="4">
        <v/>
      </c>
      <c r="G24" t="n" s="4">
        <v>352</v>
      </c>
      <c r="H24" t="n" s="4">
        <v>5</v>
      </c>
      <c r="I24" t="s" s="4">
        <v>141</v>
      </c>
      <c r="J24" t="n" s="4">
        <v>2.49</v>
      </c>
      <c r="K24" t="n" s="4">
        <v>2</v>
      </c>
      <c r="L24" t="s" s="4">
        <v>142</v>
      </c>
      <c r="M24" t="s" s="4">
        <v>143</v>
      </c>
      <c r="N24" t="s" s="4">
        <v>144</v>
      </c>
      <c r="O24" t="n" s="4">
        <v>49</v>
      </c>
      <c r="P24" t="s" s="4">
        <v>145</v>
      </c>
      <c r="Q24" t="s" s="4">
        <v>146</v>
      </c>
      <c r="R24" t="n" s="4">
        <v>50</v>
      </c>
      <c r="S24" t="s" s="4">
        <v>147</v>
      </c>
    </row>
    <row r="25" hidden="0" ht="30" customHeight="1" spans="1:1">
      <c r="A25" t="str" s="6">
        <f>HYPERLINK("https://www.ti.com.cn/product/cn/CC2652PSIP", "CC2652PSIP")</f>
      </c>
      <c r="B25" t="s" s="4">
        <v>148</v>
      </c>
      <c r="C25" t="str" s="6">
        <f>HYPERLINK("https://www.ti.com.cn/cn/lit/gpn/CC2652PSIP", "PDF data sheet")</f>
      </c>
      <c r="D25" t="str" s="6">
        <f>HYPERLINK("https://www.ti.com.cn/document-viewer/cn/CC2652PSIP/datasheet", "HTML data sheet")</f>
      </c>
      <c r="E25" t="s" s="4">
        <v>149</v>
      </c>
      <c r="F25" t="s" s="4">
        <v>150</v>
      </c>
      <c r="G25" t="n" s="4">
        <v>352</v>
      </c>
      <c r="H25" t="n" s="4">
        <v>5</v>
      </c>
      <c r="I25" t="s" s="4">
        <v>151</v>
      </c>
      <c r="J25" t="n" s="4">
        <v>2.985</v>
      </c>
      <c r="K25" t="n" s="4">
        <v>2</v>
      </c>
      <c r="L25" t="s" s="4">
        <v>152</v>
      </c>
      <c r="M25" t="s" s="4">
        <v>153</v>
      </c>
      <c r="N25" t="s" s="4">
        <v>154</v>
      </c>
      <c r="O25" t="n" s="4">
        <v>49</v>
      </c>
      <c r="P25" t="s" s="4">
        <v>155</v>
      </c>
      <c r="Q25" t="s" s="4">
        <v>156</v>
      </c>
      <c r="R25" t="n" s="4">
        <v>48</v>
      </c>
      <c r="S25" t="s" s="4">
        <v>157</v>
      </c>
    </row>
    <row r="26" hidden="0" ht="30" customHeight="1" spans="1:1">
      <c r="A26" t="str" s="6">
        <f>HYPERLINK("https://www.ti.com.cn/product/cn/CC2651P3", "CC2651P3")</f>
      </c>
      <c r="B26" t="s" s="4">
        <v>158</v>
      </c>
      <c r="C26" t="str" s="6">
        <f>HYPERLINK("https://www.ti.com.cn/cn/lit/gpn/CC2651P3", "PDF data sheet")</f>
      </c>
      <c r="D26" t="str" s="6">
        <f>HYPERLINK("https://www.ti.com.cn/document-viewer/cn/CC2651P3/datasheet", "HTML data sheet")</f>
      </c>
      <c r="E26" t="s" s="4">
        <v>159</v>
      </c>
      <c r="F26" t="s" s="4">
        <v>160</v>
      </c>
      <c r="G26" t="n" s="4">
        <v>352</v>
      </c>
      <c r="H26" t="n" s="4">
        <v>5</v>
      </c>
      <c r="I26" t="s" s="4">
        <v>161</v>
      </c>
      <c r="J26" t="n" s="4">
        <v>2.04</v>
      </c>
      <c r="K26" t="n" s="4">
        <v>2</v>
      </c>
      <c r="L26" t="s" s="4">
        <v>162</v>
      </c>
      <c r="M26" t="s" s="4">
        <v>163</v>
      </c>
      <c r="N26" t="s" s="4">
        <v>164</v>
      </c>
      <c r="O26" t="s" s="4">
        <v>165</v>
      </c>
      <c r="P26" t="s" s="4">
        <v>166</v>
      </c>
      <c r="Q26" t="s" s="4">
        <v>167</v>
      </c>
      <c r="R26" t="s" s="4">
        <v>168</v>
      </c>
      <c r="S26" t="s" s="4">
        <v>169</v>
      </c>
    </row>
    <row r="27" hidden="0" ht="30" customHeight="1" spans="1:1">
      <c r="A27" t="str" s="6">
        <f>HYPERLINK("https://www.ti.com.cn/product/cn/CC1311P3", "CC1311P3")</f>
      </c>
      <c r="B27" t="s" s="4">
        <v>170</v>
      </c>
      <c r="C27" t="str" s="6">
        <f>HYPERLINK("https://www.ti.com.cn/cn/lit/gpn/CC1311P3", "PDF data sheet")</f>
      </c>
      <c r="D27" t="str" s="6">
        <f>HYPERLINK("https://www.ti.com.cn/document-viewer/cn/CC1311P3/datasheet", "HTML data sheet")</f>
      </c>
      <c r="E27" t="s" s="4">
        <v>171</v>
      </c>
      <c r="F27" t="s" s="4">
        <v/>
      </c>
      <c r="G27" t="n" s="4">
        <v>352</v>
      </c>
      <c r="H27" t="s" s="4">
        <v/>
      </c>
      <c r="I27" t="s" s="4">
        <v>172</v>
      </c>
      <c r="J27" t="n" s="4">
        <v>2.35</v>
      </c>
      <c r="K27" t="n" s="4">
        <v>2</v>
      </c>
      <c r="L27" t="s" s="4">
        <v>173</v>
      </c>
      <c r="M27" t="s" s="4">
        <v>174</v>
      </c>
      <c r="N27" t="s" s="4">
        <v>175</v>
      </c>
      <c r="O27" t="n" s="4">
        <v>49</v>
      </c>
      <c r="P27" t="s" s="4">
        <v>176</v>
      </c>
      <c r="Q27" t="s" s="4">
        <v>177</v>
      </c>
      <c r="R27" t="n" s="4">
        <v>48</v>
      </c>
      <c r="S27" t="s" s="4">
        <v>178</v>
      </c>
    </row>
    <row r="28" hidden="0" ht="30" customHeight="1" spans="1:1">
      <c r="A28" t="str" s="6">
        <f>HYPERLINK("https://www.ti.com.cn/product/cn/CC2652RSIP", "CC2652RSIP")</f>
      </c>
      <c r="B28" t="s" s="4">
        <v>179</v>
      </c>
      <c r="C28" t="str" s="6">
        <f>HYPERLINK("https://www.ti.com.cn/cn/lit/gpn/CC2652RSIP", "PDF data sheet")</f>
      </c>
      <c r="D28" t="str" s="6">
        <f>HYPERLINK("https://www.ti.com.cn/document-viewer/cn/CC2652RSIP/datasheet", "HTML data sheet")</f>
      </c>
      <c r="E28" t="s" s="4">
        <v>180</v>
      </c>
      <c r="F28" t="s" s="4">
        <v>181</v>
      </c>
      <c r="G28" t="n" s="4">
        <v>352</v>
      </c>
      <c r="H28" t="n" s="4">
        <v>5</v>
      </c>
      <c r="I28" t="s" s="4">
        <v>182</v>
      </c>
      <c r="J28" t="n" s="4">
        <v>2.79</v>
      </c>
      <c r="K28" t="n" s="4">
        <v>2</v>
      </c>
      <c r="L28" t="s" s="4">
        <v>183</v>
      </c>
      <c r="M28" t="s" s="4">
        <v>184</v>
      </c>
      <c r="N28" t="s" s="4">
        <v>185</v>
      </c>
      <c r="O28" t="n" s="4">
        <v>49</v>
      </c>
      <c r="P28" t="s" s="4">
        <v>186</v>
      </c>
      <c r="Q28" t="s" s="4">
        <v>187</v>
      </c>
      <c r="R28" t="n" s="4">
        <v>48</v>
      </c>
      <c r="S28" t="s" s="4">
        <v>188</v>
      </c>
    </row>
    <row r="29" hidden="0" ht="30" customHeight="1" spans="1:1">
      <c r="A29" t="str" s="6">
        <f>HYPERLINK("https://www.ti.com.cn/product/cn/CC1311R3", "CC1311R3")</f>
      </c>
      <c r="B29" t="s" s="4">
        <v>189</v>
      </c>
      <c r="C29" t="str" s="6">
        <f>HYPERLINK("https://www.ti.com.cn/cn/lit/gpn/CC1311R3", "PDF data sheet")</f>
      </c>
      <c r="D29" t="str" s="6">
        <f>HYPERLINK("https://www.ti.com.cn/document-viewer/cn/CC1311R3/datasheet", "HTML data sheet")</f>
      </c>
      <c r="E29" t="s" s="4">
        <v>190</v>
      </c>
      <c r="F29" t="s" s="4">
        <v/>
      </c>
      <c r="G29" t="n" s="4">
        <v>352</v>
      </c>
      <c r="H29" t="s" s="4">
        <v/>
      </c>
      <c r="I29" t="s" s="4">
        <v>191</v>
      </c>
      <c r="J29" t="n" s="4">
        <v>2.1</v>
      </c>
      <c r="K29" t="n" s="4">
        <v>2</v>
      </c>
      <c r="L29" t="s" s="4">
        <v>192</v>
      </c>
      <c r="M29" t="s" s="4">
        <v>193</v>
      </c>
      <c r="N29" t="s" s="4">
        <v>194</v>
      </c>
      <c r="O29" t="s" s="4">
        <v>195</v>
      </c>
      <c r="P29" t="s" s="4">
        <v>196</v>
      </c>
      <c r="Q29" t="s" s="4">
        <v>197</v>
      </c>
      <c r="R29" t="s" s="4">
        <v>198</v>
      </c>
      <c r="S29" t="s" s="4">
        <v>199</v>
      </c>
    </row>
    <row r="30" hidden="0" ht="30" customHeight="1" spans="1:1">
      <c r="A30" t="str" s="6">
        <f>HYPERLINK("https://www.ti.com.cn/product/cn/CC2651R3", "CC2651R3")</f>
      </c>
      <c r="B30" t="s" s="4">
        <v>200</v>
      </c>
      <c r="C30" t="str" s="6">
        <f>HYPERLINK("https://www.ti.com.cn/cn/lit/gpn/CC2651R3", "PDF data sheet")</f>
      </c>
      <c r="D30" t="str" s="6">
        <f>HYPERLINK("https://www.ti.com.cn/document-viewer/cn/CC2651R3/datasheet", "HTML data sheet")</f>
      </c>
      <c r="E30" t="s" s="4">
        <v>201</v>
      </c>
      <c r="F30" t="s" s="4">
        <v>202</v>
      </c>
      <c r="G30" t="n" s="4">
        <v>352</v>
      </c>
      <c r="H30" t="n" s="4">
        <v>5</v>
      </c>
      <c r="I30" t="s" s="4">
        <v>203</v>
      </c>
      <c r="J30" t="n" s="4">
        <v>1.92</v>
      </c>
      <c r="K30" t="n" s="4">
        <v>2</v>
      </c>
      <c r="L30" t="s" s="4">
        <v>204</v>
      </c>
      <c r="M30" t="s" s="4">
        <v>205</v>
      </c>
      <c r="N30" t="s" s="4">
        <v>206</v>
      </c>
      <c r="O30" t="s" s="4">
        <v>207</v>
      </c>
      <c r="P30" t="s" s="4">
        <v>208</v>
      </c>
      <c r="Q30" t="s" s="4">
        <v>209</v>
      </c>
      <c r="R30" t="s" s="4">
        <v>210</v>
      </c>
      <c r="S30" t="s" s="4">
        <v>211</v>
      </c>
    </row>
    <row r="31" hidden="0" ht="30" customHeight="1" spans="1:1">
      <c r="A31" t="str" s="6">
        <f>HYPERLINK("https://www.ti.com.cn/product/cn/CC1352P7", "CC1352P7")</f>
      </c>
      <c r="B31" t="s" s="4">
        <v>212</v>
      </c>
      <c r="C31" t="str" s="6">
        <f>HYPERLINK("https://www.ti.com.cn/cn/lit/gpn/CC1352P7", "PDF data sheet")</f>
      </c>
      <c r="D31" t="str" s="6">
        <f>HYPERLINK("https://www.ti.com.cn/document-viewer/cn/CC1352P7/datasheet", "HTML data sheet")</f>
      </c>
      <c r="E31" t="s" s="4">
        <v>213</v>
      </c>
      <c r="F31" t="s" s="4">
        <v>214</v>
      </c>
      <c r="G31" t="n" s="4">
        <v>704</v>
      </c>
      <c r="H31" t="n" s="4">
        <v>2</v>
      </c>
      <c r="I31" t="s" s="4">
        <v>215</v>
      </c>
      <c r="J31" t="n" s="4">
        <v>2.9</v>
      </c>
      <c r="K31" t="n" s="4">
        <v>2</v>
      </c>
      <c r="L31" t="s" s="4">
        <v>216</v>
      </c>
      <c r="M31" t="s" s="4">
        <v>217</v>
      </c>
      <c r="N31" t="s" s="4">
        <v>218</v>
      </c>
      <c r="O31" t="n" s="4">
        <v>49</v>
      </c>
      <c r="P31" t="s" s="4">
        <v>219</v>
      </c>
      <c r="Q31" t="s" s="4">
        <v>220</v>
      </c>
      <c r="R31" t="n" s="4">
        <v>48</v>
      </c>
      <c r="S31" t="s" s="4">
        <v>221</v>
      </c>
    </row>
    <row r="32" hidden="0" ht="30" customHeight="1" spans="1:1">
      <c r="A32" t="str" s="6">
        <f>HYPERLINK("https://www.ti.com.cn/product/cn/CC1312R7", "CC1312R7")</f>
      </c>
      <c r="B32" t="s" s="4">
        <v>222</v>
      </c>
      <c r="C32" t="str" s="6">
        <f>HYPERLINK("https://www.ti.com.cn/cn/lit/gpn/CC1312R7", "PDF data sheet")</f>
      </c>
      <c r="D32" t="str" s="6">
        <f>HYPERLINK("https://www.ti.com.cn/document-viewer/cn/CC1312R7/datasheet", "HTML data sheet")</f>
      </c>
      <c r="E32" t="s" s="4">
        <v>223</v>
      </c>
      <c r="F32" t="s" s="4">
        <v/>
      </c>
      <c r="G32" t="n" s="4">
        <v>704</v>
      </c>
      <c r="H32" t="s" s="4">
        <v/>
      </c>
      <c r="I32" t="s" s="4">
        <v>224</v>
      </c>
      <c r="J32" t="n" s="4">
        <v>2.65</v>
      </c>
      <c r="K32" t="n" s="4">
        <v>2</v>
      </c>
      <c r="L32" t="s" s="4">
        <v>225</v>
      </c>
      <c r="M32" t="s" s="4">
        <v>226</v>
      </c>
      <c r="N32" t="s" s="4">
        <v>227</v>
      </c>
      <c r="O32" t="n" s="4">
        <v>49</v>
      </c>
      <c r="P32" t="s" s="4">
        <v>228</v>
      </c>
      <c r="Q32" t="s" s="4">
        <v>229</v>
      </c>
      <c r="R32" t="n" s="4">
        <v>48</v>
      </c>
      <c r="S32" t="s" s="4">
        <v>230</v>
      </c>
    </row>
    <row r="33" hidden="0" ht="30" customHeight="1" spans="1:1">
      <c r="A33" t="str" s="6">
        <f>HYPERLINK("https://www.ti.com.cn/product/cn/CC2652P7", "CC2652P7")</f>
      </c>
      <c r="B33" t="s" s="4">
        <v>231</v>
      </c>
      <c r="C33" t="str" s="6">
        <f>HYPERLINK("https://www.ti.com.cn/cn/lit/gpn/CC2652P7", "PDF data sheet")</f>
      </c>
      <c r="D33" t="str" s="6">
        <f>HYPERLINK("https://www.ti.com.cn/document-viewer/cn/CC2652P7/datasheet", "HTML data sheet")</f>
      </c>
      <c r="E33" t="s" s="4">
        <v>232</v>
      </c>
      <c r="F33" t="s" s="4">
        <v>233</v>
      </c>
      <c r="G33" t="n" s="4">
        <v>704</v>
      </c>
      <c r="H33" t="n" s="4">
        <v>5</v>
      </c>
      <c r="I33" t="s" s="4">
        <v>234</v>
      </c>
      <c r="J33" t="n" s="4">
        <v>2.4</v>
      </c>
      <c r="K33" t="n" s="4">
        <v>5</v>
      </c>
      <c r="L33" t="s" s="4">
        <v>235</v>
      </c>
      <c r="M33" t="s" s="4">
        <v>236</v>
      </c>
      <c r="N33" t="s" s="4">
        <v>237</v>
      </c>
      <c r="O33" t="n" s="4">
        <v>49</v>
      </c>
      <c r="P33" t="s" s="4">
        <v>238</v>
      </c>
      <c r="Q33" t="s" s="4">
        <v>239</v>
      </c>
      <c r="R33" t="n" s="4">
        <v>48</v>
      </c>
      <c r="S33" t="s" s="4">
        <v>240</v>
      </c>
    </row>
    <row r="34" hidden="0" ht="30" customHeight="1" spans="1:1">
      <c r="A34" t="str" s="6">
        <f>HYPERLINK("https://www.ti.com.cn/product/cn/CC2652R7", "CC2652R7")</f>
      </c>
      <c r="B34" t="s" s="4">
        <v>241</v>
      </c>
      <c r="C34" t="str" s="6">
        <f>HYPERLINK("https://www.ti.com.cn/cn/lit/gpn/CC2652R7", "PDF data sheet")</f>
      </c>
      <c r="D34" t="str" s="6">
        <f>HYPERLINK("https://www.ti.com.cn/document-viewer/cn/CC2652R7/datasheet", "HTML data sheet")</f>
      </c>
      <c r="E34" t="s" s="4">
        <v>242</v>
      </c>
      <c r="F34" t="s" s="4">
        <v>243</v>
      </c>
      <c r="G34" t="n" s="4">
        <v>704</v>
      </c>
      <c r="H34" t="n" s="4">
        <v>5</v>
      </c>
      <c r="I34" t="s" s="4">
        <v>244</v>
      </c>
      <c r="J34" t="n" s="4">
        <v>2.16</v>
      </c>
      <c r="K34" t="n" s="4">
        <v>2</v>
      </c>
      <c r="L34" t="s" s="4">
        <v>245</v>
      </c>
      <c r="M34" t="s" s="4">
        <v>246</v>
      </c>
      <c r="N34" t="s" s="4">
        <v>247</v>
      </c>
      <c r="O34" t="n" s="4">
        <v>49</v>
      </c>
      <c r="P34" t="s" s="4">
        <v>248</v>
      </c>
      <c r="Q34" t="s" s="4">
        <v>249</v>
      </c>
      <c r="R34" t="n" s="4">
        <v>48</v>
      </c>
      <c r="S34" t="s" s="4">
        <v>250</v>
      </c>
    </row>
    <row r="35" hidden="0" ht="30" customHeight="1" spans="1:1">
      <c r="A35" t="str" s="6">
        <f>HYPERLINK("https://www.ti.com.cn/product/cn/CC3130", "CC3130")</f>
      </c>
      <c r="B35" t="s" s="4">
        <v>251</v>
      </c>
      <c r="C35" t="str" s="6">
        <f>HYPERLINK("https://www.ti.com.cn/cn/lit/gpn/CC3130", "PDF data sheet")</f>
      </c>
      <c r="D35" t="str" s="6">
        <f>HYPERLINK("https://www.ti.com.cn/document-viewer/cn/CC3130/datasheet", "HTML data sheet")</f>
      </c>
      <c r="E35" t="s" s="4">
        <v>252</v>
      </c>
      <c r="F35" t="s" s="4">
        <v>253</v>
      </c>
      <c r="G35" t="s" s="4">
        <v/>
      </c>
      <c r="H35" t="n" s="4">
        <v>16</v>
      </c>
      <c r="I35" t="s" s="4">
        <v/>
      </c>
      <c r="J35" t="n" s="4">
        <v>2.86</v>
      </c>
      <c r="K35" t="n" s="4">
        <v>72</v>
      </c>
      <c r="L35" t="s" s="4">
        <v>254</v>
      </c>
      <c r="M35" t="s" s="4">
        <v>255</v>
      </c>
      <c r="N35" t="s" s="4">
        <v>256</v>
      </c>
      <c r="O35" t="n" s="4">
        <v>81</v>
      </c>
      <c r="P35" t="s" s="4">
        <v>257</v>
      </c>
      <c r="Q35" t="s" s="4">
        <v>258</v>
      </c>
      <c r="R35" t="n" s="4">
        <v>64</v>
      </c>
      <c r="S35" t="s" s="4">
        <v>259</v>
      </c>
    </row>
    <row r="36" hidden="0" ht="30" customHeight="1" spans="1:1">
      <c r="A36" t="str" s="6">
        <f>HYPERLINK("https://www.ti.com.cn/product/cn/CC3230S", "CC3230S")</f>
      </c>
      <c r="B36" t="s" s="4">
        <v>260</v>
      </c>
      <c r="C36" t="str" s="6">
        <f>HYPERLINK("https://www.ti.com.cn/cn/lit/gpn/CC3230S", "PDF data sheet")</f>
      </c>
      <c r="D36" t="str" s="6">
        <f>HYPERLINK("https://www.ti.com.cn/document-viewer/cn/CC3230S/datasheet", "HTML data sheet")</f>
      </c>
      <c r="E36" t="s" s="4">
        <v>261</v>
      </c>
      <c r="F36" t="s" s="4">
        <v>262</v>
      </c>
      <c r="G36" t="s" s="4">
        <v/>
      </c>
      <c r="H36" t="n" s="4">
        <v>16</v>
      </c>
      <c r="I36" t="s" s="4">
        <v/>
      </c>
      <c r="J36" t="n" s="4">
        <v>3.366</v>
      </c>
      <c r="K36" t="n" s="4">
        <v>72</v>
      </c>
      <c r="L36" t="s" s="4">
        <v>263</v>
      </c>
      <c r="M36" t="s" s="4">
        <v>264</v>
      </c>
      <c r="N36" t="s" s="4">
        <v>265</v>
      </c>
      <c r="O36" t="n" s="4">
        <v>81</v>
      </c>
      <c r="P36" t="s" s="4">
        <v>266</v>
      </c>
      <c r="Q36" t="s" s="4">
        <v>267</v>
      </c>
      <c r="R36" t="n" s="4">
        <v>64</v>
      </c>
      <c r="S36" t="s" s="4">
        <v>268</v>
      </c>
    </row>
    <row r="37" hidden="0" ht="30" customHeight="1" spans="1:1">
      <c r="A37" t="str" s="6">
        <f>HYPERLINK("https://www.ti.com.cn/product/cn/CC3230SF", "CC3230SF")</f>
      </c>
      <c r="B37" t="s" s="4">
        <v>269</v>
      </c>
      <c r="C37" t="str" s="6">
        <f>HYPERLINK("https://www.ti.com.cn/cn/lit/gpn/CC3230SF", "PDF data sheet")</f>
      </c>
      <c r="D37" t="str" s="6">
        <f>HYPERLINK("https://www.ti.com.cn/document-viewer/cn/CC3230SF/datasheet", "HTML data sheet")</f>
      </c>
      <c r="E37" t="s" s="4">
        <v>270</v>
      </c>
      <c r="F37" t="s" s="4">
        <v>271</v>
      </c>
      <c r="G37" t="n" s="4">
        <v>1024</v>
      </c>
      <c r="H37" t="n" s="4">
        <v>16</v>
      </c>
      <c r="I37" t="s" s="4">
        <v/>
      </c>
      <c r="J37" t="n" s="4">
        <v>4.251</v>
      </c>
      <c r="K37" t="n" s="4">
        <v>72</v>
      </c>
      <c r="L37" t="s" s="4">
        <v>272</v>
      </c>
      <c r="M37" t="s" s="4">
        <v>273</v>
      </c>
      <c r="N37" t="s" s="4">
        <v>274</v>
      </c>
      <c r="O37" t="n" s="4">
        <v>81</v>
      </c>
      <c r="P37" t="s" s="4">
        <v>275</v>
      </c>
      <c r="Q37" t="s" s="4">
        <v>276</v>
      </c>
      <c r="R37" t="n" s="4">
        <v>64</v>
      </c>
      <c r="S37" t="s" s="4">
        <v>277</v>
      </c>
    </row>
    <row r="38" hidden="0" ht="30" customHeight="1" spans="1:1">
      <c r="A38" t="str" s="6">
        <f>HYPERLINK("https://www.ti.com.cn/product/cn/CC2640R2L", "CC2640R2L")</f>
      </c>
      <c r="B38" t="s" s="4">
        <v>278</v>
      </c>
      <c r="C38" t="str" s="6">
        <f>HYPERLINK("https://www.ti.com.cn/cn/lit/gpn/CC2640R2L", "PDF data sheet")</f>
      </c>
      <c r="D38" t="str" s="6">
        <f>HYPERLINK("https://www.ti.com.cn/document-viewer/cn/CC2640R2L/datasheet", "HTML data sheet")</f>
      </c>
      <c r="E38" t="s" s="4">
        <v>279</v>
      </c>
      <c r="F38" t="s" s="4">
        <v>280</v>
      </c>
      <c r="G38" t="n" s="4">
        <v>128</v>
      </c>
      <c r="H38" t="s" s="4">
        <v/>
      </c>
      <c r="I38" t="s" s="4">
        <v>281</v>
      </c>
      <c r="J38" t="n" s="4">
        <v>1.555</v>
      </c>
      <c r="K38" t="s" s="4">
        <v>282</v>
      </c>
      <c r="L38" t="s" s="4">
        <v>283</v>
      </c>
      <c r="M38" t="s" s="4">
        <v>284</v>
      </c>
      <c r="N38" t="s" s="4">
        <v>285</v>
      </c>
      <c r="O38" t="s" s="4">
        <v>286</v>
      </c>
      <c r="P38" t="s" s="4">
        <v>287</v>
      </c>
      <c r="Q38" t="s" s="4">
        <v>288</v>
      </c>
      <c r="R38" t="s" s="4">
        <v>289</v>
      </c>
      <c r="S38" t="s" s="4">
        <v>290</v>
      </c>
    </row>
    <row r="39" hidden="0" ht="30" customHeight="1" spans="1:1">
      <c r="A39" t="str" s="6">
        <f>HYPERLINK("https://www.ti.com.cn/product/cn/CC3235MODAS", "CC3235MODAS")</f>
      </c>
      <c r="B39" t="s" s="4">
        <v>291</v>
      </c>
      <c r="C39" t="str" s="6">
        <f>HYPERLINK("https://www.ti.com.cn/cn/lit/gpn/CC3235MODAS", "PDF data sheet")</f>
      </c>
      <c r="D39" t="str" s="6">
        <f>HYPERLINK("https://www.ti.com.cn/document-viewer/cn/CC3235MODAS/datasheet", "HTML data sheet")</f>
      </c>
      <c r="E39" t="s" s="4">
        <v>292</v>
      </c>
      <c r="F39" t="s" s="4">
        <v>293</v>
      </c>
      <c r="G39" t="s" s="4">
        <v/>
      </c>
      <c r="H39" t="n" s="4">
        <v>16</v>
      </c>
      <c r="I39" t="s" s="4">
        <v/>
      </c>
      <c r="J39" t="n" s="4">
        <v>8.99</v>
      </c>
      <c r="K39" t="n" s="4">
        <v>72</v>
      </c>
      <c r="L39" t="s" s="4">
        <v>294</v>
      </c>
      <c r="M39" t="s" s="4">
        <v>295</v>
      </c>
      <c r="N39" t="s" s="4">
        <v>296</v>
      </c>
      <c r="O39" t="n" s="4">
        <v>415.125</v>
      </c>
      <c r="P39" t="s" s="4">
        <v>297</v>
      </c>
      <c r="Q39" t="s" s="4">
        <v>298</v>
      </c>
      <c r="R39" t="n" s="4">
        <v>63</v>
      </c>
      <c r="S39" t="s" s="4">
        <v>299</v>
      </c>
    </row>
    <row r="40" hidden="0" ht="30" customHeight="1" spans="1:1">
      <c r="A40" t="str" s="6">
        <f>HYPERLINK("https://www.ti.com.cn/product/cn/CC3235MODASF", "CC3235MODASF")</f>
      </c>
      <c r="B40" t="s" s="4">
        <v>300</v>
      </c>
      <c r="C40" t="str" s="6">
        <f>HYPERLINK("https://www.ti.com.cn/cn/lit/gpn/CC3235MODASF", "PDF data sheet")</f>
      </c>
      <c r="D40" t="str" s="6">
        <f>HYPERLINK("https://www.ti.com.cn/document-viewer/cn/CC3235MODASF/datasheet", "HTML data sheet")</f>
      </c>
      <c r="E40" t="s" s="4">
        <v>301</v>
      </c>
      <c r="F40" t="s" s="4">
        <v>302</v>
      </c>
      <c r="G40" t="n" s="4">
        <v>1024</v>
      </c>
      <c r="H40" t="n" s="4">
        <v>16</v>
      </c>
      <c r="I40" t="s" s="4">
        <v/>
      </c>
      <c r="J40" t="n" s="4">
        <v>9.99</v>
      </c>
      <c r="K40" t="n" s="4">
        <v>72</v>
      </c>
      <c r="L40" t="s" s="4">
        <v>303</v>
      </c>
      <c r="M40" t="s" s="4">
        <v>304</v>
      </c>
      <c r="N40" t="s" s="4">
        <v>305</v>
      </c>
      <c r="O40" t="n" s="4">
        <v>415.125</v>
      </c>
      <c r="P40" t="s" s="4">
        <v>306</v>
      </c>
      <c r="Q40" t="s" s="4">
        <v>307</v>
      </c>
      <c r="R40" t="n" s="4">
        <v>63</v>
      </c>
      <c r="S40" t="s" s="4">
        <v>308</v>
      </c>
    </row>
    <row r="41" hidden="0" ht="30" customHeight="1" spans="1:1">
      <c r="A41" t="str" s="6">
        <f>HYPERLINK("https://www.ti.com.cn/product/cn/CC2642R-Q1", "CC2642R-Q1")</f>
      </c>
      <c r="B41" t="s" s="4">
        <v>309</v>
      </c>
      <c r="C41" t="str" s="6">
        <f>HYPERLINK("https://www.ti.com.cn/cn/lit/gpn/CC2642R-Q1", "PDF data sheet")</f>
      </c>
      <c r="D41" t="str" s="6">
        <f>HYPERLINK("https://www.ti.com.cn/document-viewer/cn/CC2642R-Q1/datasheet", "HTML data sheet")</f>
      </c>
      <c r="E41" t="s" s="4">
        <v>310</v>
      </c>
      <c r="F41" t="s" s="4">
        <v>311</v>
      </c>
      <c r="G41" t="n" s="4">
        <v>352</v>
      </c>
      <c r="H41" t="s" s="4">
        <v/>
      </c>
      <c r="I41" t="s" s="4">
        <v>312</v>
      </c>
      <c r="J41" t="n" s="4">
        <v>3.228</v>
      </c>
      <c r="K41" t="n" s="4">
        <v>5</v>
      </c>
      <c r="L41" t="s" s="4">
        <v>313</v>
      </c>
      <c r="M41" t="s" s="4">
        <v>314</v>
      </c>
      <c r="N41" t="s" s="4">
        <v>315</v>
      </c>
      <c r="O41" t="n" s="4">
        <v>49</v>
      </c>
      <c r="P41" t="s" s="4">
        <v>316</v>
      </c>
      <c r="Q41" t="s" s="4">
        <v>317</v>
      </c>
      <c r="R41" t="n" s="4">
        <v>48</v>
      </c>
      <c r="S41" t="s" s="4">
        <v>318</v>
      </c>
    </row>
    <row r="42" hidden="0" ht="30" customHeight="1" spans="1:1">
      <c r="A42" t="str" s="6">
        <f>HYPERLINK("https://www.ti.com.cn/product/cn/CC2652RB", "CC2652RB")</f>
      </c>
      <c r="B42" t="s" s="4">
        <v>319</v>
      </c>
      <c r="C42" t="str" s="6">
        <f>HYPERLINK("https://www.ti.com.cn/cn/lit/gpn/CC2652RB", "PDF data sheet")</f>
      </c>
      <c r="D42" t="str" s="6">
        <f>HYPERLINK("https://www.ti.com.cn/document-viewer/cn/CC2652RB/datasheet", "HTML data sheet")</f>
      </c>
      <c r="E42" t="s" s="4">
        <v>320</v>
      </c>
      <c r="F42" t="s" s="4">
        <v>321</v>
      </c>
      <c r="G42" t="n" s="4">
        <v>352</v>
      </c>
      <c r="H42" t="n" s="4">
        <v>5</v>
      </c>
      <c r="I42" t="s" s="4">
        <v>322</v>
      </c>
      <c r="J42" t="n" s="4">
        <v>2.388</v>
      </c>
      <c r="K42" t="n" s="4">
        <v>2</v>
      </c>
      <c r="L42" t="s" s="4">
        <v>323</v>
      </c>
      <c r="M42" t="s" s="4">
        <v>324</v>
      </c>
      <c r="N42" t="s" s="4">
        <v>325</v>
      </c>
      <c r="O42" t="n" s="4">
        <v>49</v>
      </c>
      <c r="P42" t="s" s="4">
        <v>326</v>
      </c>
      <c r="Q42" t="s" s="4">
        <v>327</v>
      </c>
      <c r="R42" t="n" s="4">
        <v>48</v>
      </c>
      <c r="S42" t="s" s="4">
        <v>328</v>
      </c>
    </row>
    <row r="43" hidden="0" ht="30" customHeight="1" spans="1:1">
      <c r="A43" t="str" s="6">
        <f>HYPERLINK("https://www.ti.com.cn/product/cn/CC2652P", "CC2652P")</f>
      </c>
      <c r="B43" t="s" s="4">
        <v>329</v>
      </c>
      <c r="C43" t="str" s="6">
        <f>HYPERLINK("https://www.ti.com.cn/cn/lit/gpn/CC2652P", "PDF data sheet")</f>
      </c>
      <c r="D43" t="str" s="6">
        <f>HYPERLINK("https://www.ti.com.cn/document-viewer/cn/CC2652P/datasheet", "HTML data sheet")</f>
      </c>
      <c r="E43" t="s" s="4">
        <v>330</v>
      </c>
      <c r="F43" t="s" s="4">
        <v>331</v>
      </c>
      <c r="G43" t="n" s="4">
        <v>352</v>
      </c>
      <c r="H43" t="n" s="4">
        <v>5</v>
      </c>
      <c r="I43" t="s" s="4">
        <v>332</v>
      </c>
      <c r="J43" t="n" s="4">
        <v>2.5</v>
      </c>
      <c r="K43" t="n" s="4">
        <v>5</v>
      </c>
      <c r="L43" t="s" s="4">
        <v>333</v>
      </c>
      <c r="M43" t="s" s="4">
        <v>334</v>
      </c>
      <c r="N43" t="s" s="4">
        <v>335</v>
      </c>
      <c r="O43" t="n" s="4">
        <v>49</v>
      </c>
      <c r="P43" t="s" s="4">
        <v>336</v>
      </c>
      <c r="Q43" t="s" s="4">
        <v>337</v>
      </c>
      <c r="R43" t="n" s="4">
        <v>48</v>
      </c>
      <c r="S43" t="s" s="4">
        <v>338</v>
      </c>
    </row>
    <row r="44" hidden="0" ht="30" customHeight="1" spans="1:1">
      <c r="A44" t="str" s="6">
        <f>HYPERLINK("https://www.ti.com.cn/product/cn/CC3135MOD", "CC3135MOD")</f>
      </c>
      <c r="B44" t="s" s="4">
        <v>339</v>
      </c>
      <c r="C44" t="str" s="6">
        <f>HYPERLINK("https://www.ti.com.cn/cn/lit/gpn/CC3135MOD", "PDF data sheet")</f>
      </c>
      <c r="D44" t="str" s="6">
        <f>HYPERLINK("https://www.ti.com.cn/document-viewer/cn/CC3135MOD/datasheet", "HTML data sheet")</f>
      </c>
      <c r="E44" t="s" s="4">
        <v>340</v>
      </c>
      <c r="F44" t="s" s="4">
        <v>341</v>
      </c>
      <c r="G44" t="s" s="4">
        <v/>
      </c>
      <c r="H44" t="n" s="4">
        <v>16</v>
      </c>
      <c r="I44" t="s" s="4">
        <v/>
      </c>
      <c r="J44" t="n" s="4">
        <v>7.56</v>
      </c>
      <c r="K44" t="n" s="4">
        <v>72</v>
      </c>
      <c r="L44" t="s" s="4">
        <v>342</v>
      </c>
      <c r="M44" t="s" s="4">
        <v>343</v>
      </c>
      <c r="N44" t="s" s="4">
        <v>344</v>
      </c>
      <c r="O44" t="n" s="4">
        <v>358.75</v>
      </c>
      <c r="P44" t="s" s="4">
        <v>345</v>
      </c>
      <c r="Q44" t="s" s="4">
        <v>346</v>
      </c>
      <c r="R44" t="n" s="4">
        <v>63</v>
      </c>
      <c r="S44" t="s" s="4">
        <v>347</v>
      </c>
    </row>
    <row r="45" hidden="0" ht="30" customHeight="1" spans="1:1">
      <c r="A45" t="str" s="6">
        <f>HYPERLINK("https://www.ti.com.cn/product/cn/CC3235MODS", "CC3235MODS")</f>
      </c>
      <c r="B45" t="s" s="4">
        <v>348</v>
      </c>
      <c r="C45" t="str" s="6">
        <f>HYPERLINK("https://www.ti.com.cn/cn/lit/gpn/CC3235MODS", "PDF data sheet")</f>
      </c>
      <c r="D45" t="str" s="6">
        <f>HYPERLINK("https://www.ti.com.cn/document-viewer/cn/CC3235MODS/datasheet", "HTML data sheet")</f>
      </c>
      <c r="E45" t="s" s="4">
        <v>349</v>
      </c>
      <c r="F45" t="s" s="4">
        <v>350</v>
      </c>
      <c r="G45" t="s" s="4">
        <v/>
      </c>
      <c r="H45" t="n" s="4">
        <v>16</v>
      </c>
      <c r="I45" t="s" s="4">
        <v/>
      </c>
      <c r="J45" t="n" s="4">
        <v>8.49</v>
      </c>
      <c r="K45" t="n" s="4">
        <v>72</v>
      </c>
      <c r="L45" t="s" s="4">
        <v>351</v>
      </c>
      <c r="M45" t="s" s="4">
        <v>352</v>
      </c>
      <c r="N45" t="s" s="4">
        <v>353</v>
      </c>
      <c r="O45" t="n" s="4">
        <v>358.75</v>
      </c>
      <c r="P45" t="s" s="4">
        <v>354</v>
      </c>
      <c r="Q45" t="s" s="4">
        <v>355</v>
      </c>
      <c r="R45" t="n" s="4">
        <v>63</v>
      </c>
      <c r="S45" t="s" s="4">
        <v>356</v>
      </c>
    </row>
    <row r="46" hidden="0" ht="30" customHeight="1" spans="1:1">
      <c r="A46" t="str" s="6">
        <f>HYPERLINK("https://www.ti.com.cn/product/cn/CC3235MODSF", "CC3235MODSF")</f>
      </c>
      <c r="B46" t="s" s="4">
        <v>357</v>
      </c>
      <c r="C46" t="str" s="6">
        <f>HYPERLINK("https://www.ti.com.cn/cn/lit/gpn/CC3235MODSF", "PDF data sheet")</f>
      </c>
      <c r="D46" t="str" s="6">
        <f>HYPERLINK("https://www.ti.com.cn/document-viewer/cn/CC3235MODSF/datasheet", "HTML data sheet")</f>
      </c>
      <c r="E46" t="s" s="4">
        <v>358</v>
      </c>
      <c r="F46" t="s" s="4">
        <v>359</v>
      </c>
      <c r="G46" t="n" s="4">
        <v>1024</v>
      </c>
      <c r="H46" t="n" s="4">
        <v>16</v>
      </c>
      <c r="I46" t="s" s="4">
        <v/>
      </c>
      <c r="J46" t="n" s="4">
        <v>9.85</v>
      </c>
      <c r="K46" t="n" s="4">
        <v>72</v>
      </c>
      <c r="L46" t="s" s="4">
        <v>360</v>
      </c>
      <c r="M46" t="s" s="4">
        <v>361</v>
      </c>
      <c r="N46" t="s" s="4">
        <v>362</v>
      </c>
      <c r="O46" t="n" s="4">
        <v>358.75</v>
      </c>
      <c r="P46" t="s" s="4">
        <v>363</v>
      </c>
      <c r="Q46" t="s" s="4">
        <v>364</v>
      </c>
      <c r="R46" t="n" s="4">
        <v>63</v>
      </c>
      <c r="S46" t="s" s="4">
        <v>365</v>
      </c>
    </row>
    <row r="47" hidden="0" ht="30" customHeight="1" spans="1:1">
      <c r="A47" t="str" s="6">
        <f>HYPERLINK("https://www.ti.com.cn/product/cn/CC1352P", "CC1352P")</f>
      </c>
      <c r="B47" t="s" s="4">
        <v>366</v>
      </c>
      <c r="C47" t="str" s="6">
        <f>HYPERLINK("https://www.ti.com.cn/cn/lit/gpn/CC1352P", "PDF data sheet")</f>
      </c>
      <c r="D47" t="str" s="6">
        <f>HYPERLINK("https://www.ti.com.cn/document-viewer/cn/CC1352P/datasheet", "HTML data sheet")</f>
      </c>
      <c r="E47" t="s" s="4">
        <v>367</v>
      </c>
      <c r="F47" t="s" s="4">
        <v>368</v>
      </c>
      <c r="G47" t="n" s="4">
        <v>352</v>
      </c>
      <c r="H47" t="n" s="4">
        <v>5</v>
      </c>
      <c r="I47" t="s" s="4">
        <v>369</v>
      </c>
      <c r="J47" t="n" s="4">
        <v>2.6</v>
      </c>
      <c r="K47" t="n" s="4">
        <v>2</v>
      </c>
      <c r="L47" t="s" s="4">
        <v>370</v>
      </c>
      <c r="M47" t="s" s="4">
        <v>371</v>
      </c>
      <c r="N47" t="s" s="4">
        <v>372</v>
      </c>
      <c r="O47" t="n" s="4">
        <v>49</v>
      </c>
      <c r="P47" t="s" s="4">
        <v>373</v>
      </c>
      <c r="Q47" t="s" s="4">
        <v>374</v>
      </c>
      <c r="R47" t="n" s="4">
        <v>48</v>
      </c>
      <c r="S47" t="s" s="4">
        <v>375</v>
      </c>
    </row>
    <row r="48" hidden="0" ht="30" customHeight="1" spans="1:1">
      <c r="A48" t="str" s="6">
        <f>HYPERLINK("https://www.ti.com.cn/product/cn/CC1352R", "CC1352R")</f>
      </c>
      <c r="B48" t="s" s="4">
        <v>376</v>
      </c>
      <c r="C48" t="str" s="6">
        <f>HYPERLINK("https://www.ti.com.cn/cn/lit/gpn/CC1352R", "PDF data sheet")</f>
      </c>
      <c r="D48" t="str" s="6">
        <f>HYPERLINK("https://www.ti.com.cn/document-viewer/cn/CC1352R/datasheet", "HTML data sheet")</f>
      </c>
      <c r="E48" t="s" s="4">
        <v>377</v>
      </c>
      <c r="F48" t="s" s="4">
        <v>378</v>
      </c>
      <c r="G48" t="n" s="4">
        <v>352</v>
      </c>
      <c r="H48" t="n" s="4">
        <v>5</v>
      </c>
      <c r="I48" t="s" s="4">
        <v>379</v>
      </c>
      <c r="J48" t="n" s="4">
        <v>2.45</v>
      </c>
      <c r="K48" t="n" s="4">
        <v>5</v>
      </c>
      <c r="L48" t="s" s="4">
        <v>380</v>
      </c>
      <c r="M48" t="s" s="4">
        <v>381</v>
      </c>
      <c r="N48" t="s" s="4">
        <v>382</v>
      </c>
      <c r="O48" t="n" s="4">
        <v>49</v>
      </c>
      <c r="P48" t="s" s="4">
        <v>383</v>
      </c>
      <c r="Q48" t="s" s="4">
        <v>384</v>
      </c>
      <c r="R48" t="n" s="4">
        <v>48</v>
      </c>
      <c r="S48" t="s" s="4">
        <v>385</v>
      </c>
    </row>
    <row r="49" hidden="0" ht="30" customHeight="1" spans="1:1">
      <c r="A49" t="str" s="6">
        <f>HYPERLINK("https://www.ti.com.cn/product/cn/CC2652R", "CC2652R")</f>
      </c>
      <c r="B49" t="s" s="4">
        <v>386</v>
      </c>
      <c r="C49" t="str" s="6">
        <f>HYPERLINK("https://www.ti.com.cn/cn/lit/gpn/CC2652R", "PDF data sheet")</f>
      </c>
      <c r="D49" t="str" s="6">
        <f>HYPERLINK("https://www.ti.com.cn/document-viewer/cn/CC2652R/datasheet", "HTML data sheet")</f>
      </c>
      <c r="E49" t="s" s="4">
        <v>387</v>
      </c>
      <c r="F49" t="s" s="4">
        <v>388</v>
      </c>
      <c r="G49" t="n" s="4">
        <v>352</v>
      </c>
      <c r="H49" t="n" s="4">
        <v>5</v>
      </c>
      <c r="I49" t="s" s="4">
        <v>389</v>
      </c>
      <c r="J49" t="n" s="4">
        <v>2.32</v>
      </c>
      <c r="K49" t="n" s="4">
        <v>2</v>
      </c>
      <c r="L49" t="s" s="4">
        <v>390</v>
      </c>
      <c r="M49" t="s" s="4">
        <v>391</v>
      </c>
      <c r="N49" t="s" s="4">
        <v>392</v>
      </c>
      <c r="O49" t="n" s="4">
        <v>49</v>
      </c>
      <c r="P49" t="s" s="4">
        <v>393</v>
      </c>
      <c r="Q49" t="s" s="4">
        <v>394</v>
      </c>
      <c r="R49" t="n" s="4">
        <v>48</v>
      </c>
      <c r="S49" t="s" s="4">
        <v>395</v>
      </c>
    </row>
    <row r="50" hidden="0" ht="30" customHeight="1" spans="1:1">
      <c r="A50" t="str" s="6">
        <f>HYPERLINK("https://www.ti.com.cn/product/cn/CC2642R", "CC2642R")</f>
      </c>
      <c r="B50" t="s" s="4">
        <v>396</v>
      </c>
      <c r="C50" t="str" s="6">
        <f>HYPERLINK("https://www.ti.com.cn/cn/lit/gpn/CC2642R", "PDF data sheet")</f>
      </c>
      <c r="D50" t="str" s="6">
        <f>HYPERLINK("https://www.ti.com.cn/document-viewer/cn/CC2642R/datasheet", "HTML data sheet")</f>
      </c>
      <c r="E50" t="s" s="4">
        <v>397</v>
      </c>
      <c r="F50" t="s" s="4">
        <v>398</v>
      </c>
      <c r="G50" t="n" s="4">
        <v>352</v>
      </c>
      <c r="H50" t="s" s="4">
        <v/>
      </c>
      <c r="I50" t="s" s="4">
        <v>399</v>
      </c>
      <c r="J50" t="n" s="4">
        <v>2.2</v>
      </c>
      <c r="K50" t="n" s="4">
        <v>5</v>
      </c>
      <c r="L50" t="s" s="4">
        <v>400</v>
      </c>
      <c r="M50" t="s" s="4">
        <v>401</v>
      </c>
      <c r="N50" t="s" s="4">
        <v>402</v>
      </c>
      <c r="O50" t="n" s="4">
        <v>49</v>
      </c>
      <c r="P50" t="s" s="4">
        <v>403</v>
      </c>
      <c r="Q50" t="s" s="4">
        <v>404</v>
      </c>
      <c r="R50" t="n" s="4">
        <v>48</v>
      </c>
      <c r="S50" t="s" s="4">
        <v>405</v>
      </c>
    </row>
    <row r="51" hidden="0" ht="30" customHeight="1" spans="1:1">
      <c r="A51" t="str" s="6">
        <f>HYPERLINK("https://www.ti.com.cn/product/cn/CC3135", "CC3135")</f>
      </c>
      <c r="B51" t="s" s="4">
        <v>406</v>
      </c>
      <c r="C51" t="str" s="6">
        <f>HYPERLINK("https://www.ti.com.cn/cn/lit/gpn/CC3135", "PDF data sheet")</f>
      </c>
      <c r="D51" t="str" s="6">
        <f>HYPERLINK("https://www.ti.com.cn/document-viewer/cn/CC3135/datasheet", "HTML data sheet")</f>
      </c>
      <c r="E51" t="s" s="4">
        <v>407</v>
      </c>
      <c r="F51" t="s" s="4">
        <v>408</v>
      </c>
      <c r="G51" t="s" s="4">
        <v/>
      </c>
      <c r="H51" t="n" s="4">
        <v>16</v>
      </c>
      <c r="I51" t="s" s="4">
        <v/>
      </c>
      <c r="J51" t="n" s="4">
        <v>3.04</v>
      </c>
      <c r="K51" t="n" s="4">
        <v>72</v>
      </c>
      <c r="L51" t="s" s="4">
        <v>409</v>
      </c>
      <c r="M51" t="s" s="4">
        <v>410</v>
      </c>
      <c r="N51" t="s" s="4">
        <v>411</v>
      </c>
      <c r="O51" t="n" s="4">
        <v>81</v>
      </c>
      <c r="P51" t="s" s="4">
        <v>412</v>
      </c>
      <c r="Q51" t="s" s="4">
        <v>413</v>
      </c>
      <c r="R51" t="n" s="4">
        <v>64</v>
      </c>
      <c r="S51" t="s" s="4">
        <v>414</v>
      </c>
    </row>
    <row r="52" hidden="0" ht="30" customHeight="1" spans="1:1">
      <c r="A52" t="str" s="6">
        <f>HYPERLINK("https://www.ti.com.cn/product/cn/CC3235S", "CC3235S")</f>
      </c>
      <c r="B52" t="s" s="4">
        <v>415</v>
      </c>
      <c r="C52" t="str" s="6">
        <f>HYPERLINK("https://www.ti.com.cn/cn/lit/gpn/CC3235S", "PDF data sheet")</f>
      </c>
      <c r="D52" t="str" s="6">
        <f>HYPERLINK("https://www.ti.com.cn/document-viewer/cn/CC3235S/datasheet", "HTML data sheet")</f>
      </c>
      <c r="E52" t="s" s="4">
        <v>416</v>
      </c>
      <c r="F52" t="s" s="4">
        <v>417</v>
      </c>
      <c r="G52" t="s" s="4">
        <v/>
      </c>
      <c r="H52" t="n" s="4">
        <v>16</v>
      </c>
      <c r="I52" t="s" s="4">
        <v/>
      </c>
      <c r="J52" t="n" s="4">
        <v>3.652</v>
      </c>
      <c r="K52" t="n" s="4">
        <v>72</v>
      </c>
      <c r="L52" t="s" s="4">
        <v>418</v>
      </c>
      <c r="M52" t="s" s="4">
        <v>419</v>
      </c>
      <c r="N52" t="s" s="4">
        <v>420</v>
      </c>
      <c r="O52" t="n" s="4">
        <v>81</v>
      </c>
      <c r="P52" t="s" s="4">
        <v>421</v>
      </c>
      <c r="Q52" t="s" s="4">
        <v>422</v>
      </c>
      <c r="R52" t="n" s="4">
        <v>64</v>
      </c>
      <c r="S52" t="s" s="4">
        <v>423</v>
      </c>
    </row>
    <row r="53" hidden="0" ht="30" customHeight="1" spans="1:1">
      <c r="A53" t="str" s="6">
        <f>HYPERLINK("https://www.ti.com.cn/product/cn/CC3235SF", "CC3235SF")</f>
      </c>
      <c r="B53" t="s" s="4">
        <v>424</v>
      </c>
      <c r="C53" t="str" s="6">
        <f>HYPERLINK("https://www.ti.com.cn/cn/lit/gpn/CC3235SF", "PDF data sheet")</f>
      </c>
      <c r="D53" t="str" s="6">
        <f>HYPERLINK("https://www.ti.com.cn/document-viewer/cn/CC3235SF/datasheet", "HTML data sheet")</f>
      </c>
      <c r="E53" t="s" s="4">
        <v>425</v>
      </c>
      <c r="F53" t="s" s="4">
        <v>426</v>
      </c>
      <c r="G53" t="n" s="4">
        <v>1024</v>
      </c>
      <c r="H53" t="n" s="4">
        <v>16</v>
      </c>
      <c r="I53" t="s" s="4">
        <v/>
      </c>
      <c r="J53" t="n" s="4">
        <v>4.532</v>
      </c>
      <c r="K53" t="n" s="4">
        <v>72</v>
      </c>
      <c r="L53" t="s" s="4">
        <v>427</v>
      </c>
      <c r="M53" t="s" s="4">
        <v>428</v>
      </c>
      <c r="N53" t="s" s="4">
        <v>429</v>
      </c>
      <c r="O53" t="n" s="4">
        <v>81</v>
      </c>
      <c r="P53" t="s" s="4">
        <v>430</v>
      </c>
      <c r="Q53" t="s" s="4">
        <v>431</v>
      </c>
      <c r="R53" t="n" s="4">
        <v>64</v>
      </c>
      <c r="S53" t="s" s="4">
        <v>432</v>
      </c>
    </row>
    <row r="54" hidden="0" ht="30" customHeight="1" spans="1:1">
      <c r="A54" t="str" s="6">
        <f>HYPERLINK("https://www.ti.com.cn/product/cn/CC1312R", "CC1312R")</f>
      </c>
      <c r="B54" t="s" s="4">
        <v>433</v>
      </c>
      <c r="C54" t="str" s="6">
        <f>HYPERLINK("https://www.ti.com.cn/cn/lit/gpn/CC1312R", "PDF data sheet")</f>
      </c>
      <c r="D54" t="str" s="6">
        <f>HYPERLINK("https://www.ti.com.cn/document-viewer/cn/CC1312R/datasheet", "HTML data sheet")</f>
      </c>
      <c r="E54" t="s" s="4">
        <v>434</v>
      </c>
      <c r="F54" t="s" s="4">
        <v/>
      </c>
      <c r="G54" t="s" s="4">
        <v/>
      </c>
      <c r="H54" t="n" s="4">
        <v>4</v>
      </c>
      <c r="I54" t="s" s="4">
        <v>435</v>
      </c>
      <c r="J54" t="n" s="4">
        <v>2.35</v>
      </c>
      <c r="K54" t="n" s="4">
        <v>4</v>
      </c>
      <c r="L54" t="s" s="4">
        <v>436</v>
      </c>
      <c r="M54" t="s" s="4">
        <v>437</v>
      </c>
      <c r="N54" t="s" s="4">
        <v>438</v>
      </c>
      <c r="O54" t="n" s="4">
        <v>49</v>
      </c>
      <c r="P54" t="s" s="4">
        <v>439</v>
      </c>
      <c r="Q54" t="s" s="4">
        <v>440</v>
      </c>
      <c r="R54" t="n" s="4">
        <v>48</v>
      </c>
      <c r="S54" t="s" s="4">
        <v>441</v>
      </c>
    </row>
    <row r="55" hidden="0" ht="30" customHeight="1" spans="1:1">
      <c r="A55" t="str" s="6">
        <f>HYPERLINK("https://www.ti.com.cn/product/cn/CC2640R2F-Q1", "CC2640R2F-Q1")</f>
      </c>
      <c r="B55" t="s" s="4">
        <v>442</v>
      </c>
      <c r="C55" t="str" s="6">
        <f>HYPERLINK("https://www.ti.com.cn/cn/lit/gpn/CC2640R2F-Q1", "PDF data sheet")</f>
      </c>
      <c r="D55" t="str" s="6">
        <f>HYPERLINK("https://www.ti.com.cn/document-viewer/cn/CC2640R2F-Q1/datasheet", "HTML data sheet")</f>
      </c>
      <c r="E55" t="s" s="4">
        <v>443</v>
      </c>
      <c r="F55" t="s" s="4">
        <v>444</v>
      </c>
      <c r="G55" t="n" s="4">
        <v>128</v>
      </c>
      <c r="H55" t="s" s="4">
        <v/>
      </c>
      <c r="I55" t="s" s="4">
        <v>445</v>
      </c>
      <c r="J55" t="n" s="4">
        <v>2.868</v>
      </c>
      <c r="K55" t="n" s="4">
        <v>5</v>
      </c>
      <c r="L55" t="s" s="4">
        <v>446</v>
      </c>
      <c r="M55" t="s" s="4">
        <v>447</v>
      </c>
      <c r="N55" t="s" s="4">
        <v>448</v>
      </c>
      <c r="O55" t="n" s="4">
        <v>49</v>
      </c>
      <c r="P55" t="s" s="4">
        <v>449</v>
      </c>
      <c r="Q55" t="s" s="4">
        <v>450</v>
      </c>
      <c r="R55" t="n" s="4">
        <v>48</v>
      </c>
      <c r="S55" t="s" s="4">
        <v>451</v>
      </c>
    </row>
    <row r="56" hidden="0" ht="30" customHeight="1" spans="1:1">
      <c r="A56" t="str" s="6">
        <f>HYPERLINK("https://www.ti.com.cn/product/cn/CC3220MODA", "CC3220MODA")</f>
      </c>
      <c r="B56" t="s" s="4">
        <v>452</v>
      </c>
      <c r="C56" t="str" s="6">
        <f>HYPERLINK("https://www.ti.com.cn/cn/lit/gpn/CC3220MODA", "PDF data sheet")</f>
      </c>
      <c r="D56" t="str" s="6">
        <f>HYPERLINK("https://www.ti.com.cn/document-viewer/cn/CC3220MODA/datasheet", "HTML data sheet")</f>
      </c>
      <c r="E56" t="s" s="4">
        <v>453</v>
      </c>
      <c r="F56" t="s" s="4">
        <v>454</v>
      </c>
      <c r="G56" t="s" s="4">
        <v/>
      </c>
      <c r="H56" t="n" s="4">
        <v>16</v>
      </c>
      <c r="I56" t="s" s="4">
        <v/>
      </c>
      <c r="J56" t="n" s="4">
        <v>5.45</v>
      </c>
      <c r="K56" t="n" s="4">
        <v>72</v>
      </c>
      <c r="L56" t="s" s="4">
        <v>455</v>
      </c>
      <c r="M56" t="s" s="4">
        <v>456</v>
      </c>
      <c r="N56" t="s" s="4">
        <v>457</v>
      </c>
      <c r="O56" t="n" s="4">
        <v>415.125</v>
      </c>
      <c r="P56" t="s" s="4">
        <v>458</v>
      </c>
      <c r="Q56" t="s" s="4">
        <v>459</v>
      </c>
      <c r="R56" t="n" s="4">
        <v>63</v>
      </c>
      <c r="S56" t="s" s="4">
        <v>460</v>
      </c>
    </row>
    <row r="57" hidden="0" ht="30" customHeight="1" spans="1:1">
      <c r="A57" t="str" s="6">
        <f>HYPERLINK("https://www.ti.com.cn/product/cn/CC3120MOD", "CC3120MOD")</f>
      </c>
      <c r="B57" t="s" s="4">
        <v>461</v>
      </c>
      <c r="C57" t="str" s="6">
        <f>HYPERLINK("https://www.ti.com.cn/cn/lit/gpn/CC3120MOD", "PDF data sheet")</f>
      </c>
      <c r="D57" t="str" s="6">
        <f>HYPERLINK("https://www.ti.com.cn/document-viewer/cn/CC3120MOD/datasheet", "HTML data sheet")</f>
      </c>
      <c r="E57" t="s" s="4">
        <v>462</v>
      </c>
      <c r="F57" t="s" s="4">
        <v>463</v>
      </c>
      <c r="G57" t="s" s="4">
        <v/>
      </c>
      <c r="H57" t="n" s="4">
        <v>16</v>
      </c>
      <c r="I57" t="s" s="4">
        <v/>
      </c>
      <c r="J57" t="n" s="4">
        <v>7.29</v>
      </c>
      <c r="K57" t="n" s="4">
        <v>72</v>
      </c>
      <c r="L57" t="s" s="4">
        <v>464</v>
      </c>
      <c r="M57" t="s" s="4">
        <v>465</v>
      </c>
      <c r="N57" t="s" s="4">
        <v>466</v>
      </c>
      <c r="O57" t="n" s="4">
        <v>358.75</v>
      </c>
      <c r="P57" t="s" s="4">
        <v>467</v>
      </c>
      <c r="Q57" t="s" s="4">
        <v>468</v>
      </c>
      <c r="R57" t="n" s="4">
        <v>63</v>
      </c>
      <c r="S57" t="s" s="4">
        <v>469</v>
      </c>
    </row>
    <row r="58" hidden="0" ht="30" customHeight="1" spans="1:1">
      <c r="A58" t="str" s="6">
        <f>HYPERLINK("https://www.ti.com.cn/product/cn/CC3220MOD", "CC3220MOD")</f>
      </c>
      <c r="B58" t="s" s="4">
        <v>470</v>
      </c>
      <c r="C58" t="str" s="6">
        <f>HYPERLINK("https://www.ti.com.cn/cn/lit/gpn/CC3220MOD", "PDF data sheet")</f>
      </c>
      <c r="D58" t="str" s="6">
        <f>HYPERLINK("https://www.ti.com.cn/document-viewer/cn/CC3220MOD/datasheet", "HTML data sheet")</f>
      </c>
      <c r="E58" t="s" s="4">
        <v>471</v>
      </c>
      <c r="F58" t="s" s="4">
        <v>472</v>
      </c>
      <c r="G58" t="s" s="4">
        <v/>
      </c>
      <c r="H58" t="n" s="4">
        <v>16</v>
      </c>
      <c r="I58" t="s" s="4">
        <v/>
      </c>
      <c r="J58" t="n" s="4">
        <v>4.95</v>
      </c>
      <c r="K58" t="n" s="4">
        <v>72</v>
      </c>
      <c r="L58" t="s" s="4">
        <v>473</v>
      </c>
      <c r="M58" t="s" s="4">
        <v>474</v>
      </c>
      <c r="N58" t="s" s="4">
        <v>475</v>
      </c>
      <c r="O58" t="n" s="4">
        <v>358.75</v>
      </c>
      <c r="P58" t="s" s="4">
        <v>476</v>
      </c>
      <c r="Q58" t="s" s="4">
        <v>477</v>
      </c>
      <c r="R58" t="n" s="4">
        <v>63</v>
      </c>
      <c r="S58" t="s" s="4">
        <v>478</v>
      </c>
    </row>
    <row r="59" hidden="0" ht="30" customHeight="1" spans="1:1">
      <c r="A59" t="str" s="6">
        <f>HYPERLINK("https://www.ti.com.cn/product/cn/CC3120", "CC3120")</f>
      </c>
      <c r="B59" t="s" s="4">
        <v>479</v>
      </c>
      <c r="C59" t="str" s="6">
        <f>HYPERLINK("https://www.ti.com.cn/cn/lit/gpn/CC3120", "PDF data sheet")</f>
      </c>
      <c r="D59" t="str" s="6">
        <f>HYPERLINK("https://www.ti.com.cn/document-viewer/cn/CC3120/datasheet", "HTML data sheet")</f>
      </c>
      <c r="E59" t="s" s="4">
        <v>480</v>
      </c>
      <c r="F59" t="s" s="4">
        <v>481</v>
      </c>
      <c r="G59" t="s" s="4">
        <v/>
      </c>
      <c r="H59" t="n" s="4">
        <v>16</v>
      </c>
      <c r="I59" t="s" s="4">
        <v/>
      </c>
      <c r="J59" t="n" s="4">
        <v>2.73</v>
      </c>
      <c r="K59" t="s" s="4">
        <v/>
      </c>
      <c r="L59" t="s" s="4">
        <v>482</v>
      </c>
      <c r="M59" t="s" s="4">
        <v>483</v>
      </c>
      <c r="N59" t="s" s="4">
        <v>484</v>
      </c>
      <c r="O59" t="n" s="4">
        <v>81</v>
      </c>
      <c r="P59" t="s" s="4">
        <v>485</v>
      </c>
      <c r="Q59" t="s" s="4">
        <v>486</v>
      </c>
      <c r="R59" t="n" s="4">
        <v>64</v>
      </c>
      <c r="S59" t="s" s="4">
        <v>487</v>
      </c>
    </row>
    <row r="60" hidden="0" ht="30" customHeight="1" spans="1:1">
      <c r="A60" t="str" s="6">
        <f>HYPERLINK("https://www.ti.com.cn/product/cn/CC2640R2F", "CC2640R2F")</f>
      </c>
      <c r="B60" t="s" s="4">
        <v>488</v>
      </c>
      <c r="C60" t="str" s="6">
        <f>HYPERLINK("https://www.ti.com.cn/cn/lit/gpn/CC2640R2F", "PDF data sheet")</f>
      </c>
      <c r="D60" t="str" s="6">
        <f>HYPERLINK("https://www.ti.com.cn/document-viewer/cn/CC2640R2F/datasheet", "HTML data sheet")</f>
      </c>
      <c r="E60" t="s" s="4">
        <v>489</v>
      </c>
      <c r="F60" t="s" s="4">
        <v>490</v>
      </c>
      <c r="G60" t="n" s="4">
        <v>128</v>
      </c>
      <c r="H60" t="s" s="4">
        <v/>
      </c>
      <c r="I60" t="s" s="4">
        <v>491</v>
      </c>
      <c r="J60" t="n" s="4">
        <v>1.7</v>
      </c>
      <c r="K60" t="s" s="4">
        <v>492</v>
      </c>
      <c r="L60" t="s" s="4">
        <v>493</v>
      </c>
      <c r="M60" t="s" s="4">
        <v>494</v>
      </c>
      <c r="N60" t="s" s="4">
        <v>495</v>
      </c>
      <c r="O60" t="s" s="4">
        <v>496</v>
      </c>
      <c r="P60" t="s" s="4">
        <v>497</v>
      </c>
      <c r="Q60" t="s" s="4">
        <v>498</v>
      </c>
      <c r="R60" t="s" s="4">
        <v>499</v>
      </c>
      <c r="S60" t="s" s="4">
        <v>500</v>
      </c>
    </row>
    <row r="61" hidden="0" ht="30" customHeight="1" spans="1:1">
      <c r="A61" t="str" s="6">
        <f>HYPERLINK("https://www.ti.com.cn/product/cn/TMS3705", "TMS3705")</f>
      </c>
      <c r="B61" t="s" s="4">
        <v>501</v>
      </c>
      <c r="C61" t="str" s="6">
        <f>HYPERLINK("https://www.ti.com.cn/cn/lit/gpn/TMS3705", "PDF data sheet")</f>
      </c>
      <c r="D61" t="str" s="6">
        <f>HYPERLINK("https://www.ti.com.cn/document-viewer/cn/TMS3705/datasheet", "HTML data sheet")</f>
      </c>
      <c r="E61" t="s" s="4">
        <v>502</v>
      </c>
      <c r="F61" t="s" s="4">
        <v>503</v>
      </c>
      <c r="G61" t="s" s="4">
        <v/>
      </c>
      <c r="H61" t="s" s="4">
        <v/>
      </c>
      <c r="I61" t="s" s="4">
        <v/>
      </c>
      <c r="J61" t="n" s="4">
        <v>3.717</v>
      </c>
      <c r="K61" t="n" s="4">
        <v>0.008</v>
      </c>
      <c r="L61" t="s" s="4">
        <v>504</v>
      </c>
      <c r="M61" t="s" s="4">
        <v>505</v>
      </c>
      <c r="N61" t="s" s="4">
        <v>506</v>
      </c>
      <c r="O61" t="n" s="4">
        <v>59.4</v>
      </c>
      <c r="P61" t="s" s="4">
        <v>507</v>
      </c>
      <c r="Q61" t="s" s="4">
        <v>508</v>
      </c>
      <c r="R61" t="n" s="4">
        <v>16</v>
      </c>
      <c r="S61" t="s" s="4">
        <v>509</v>
      </c>
    </row>
    <row r="62" hidden="0" ht="30" customHeight="1" spans="1:1">
      <c r="A62" t="str" s="6">
        <f>HYPERLINK("https://www.ti.com.cn/product/cn/CC3220R", "CC3220R")</f>
      </c>
      <c r="B62" t="s" s="4">
        <v>510</v>
      </c>
      <c r="C62" t="str" s="6">
        <f>HYPERLINK("https://www.ti.com.cn/cn/lit/gpn/CC3220R", "PDF data sheet")</f>
      </c>
      <c r="D62" t="str" s="6">
        <f>HYPERLINK("https://www.ti.com.cn/document-viewer/cn/CC3220R/datasheet", "HTML data sheet")</f>
      </c>
      <c r="E62" t="s" s="4">
        <v>511</v>
      </c>
      <c r="F62" t="s" s="4">
        <v>512</v>
      </c>
      <c r="G62" t="s" s="4">
        <v/>
      </c>
      <c r="H62" t="n" s="4">
        <v>16</v>
      </c>
      <c r="I62" t="s" s="4">
        <v/>
      </c>
      <c r="J62" t="n" s="4">
        <v>1.95</v>
      </c>
      <c r="K62" t="n" s="4">
        <v>72</v>
      </c>
      <c r="L62" t="s" s="4">
        <v>513</v>
      </c>
      <c r="M62" t="s" s="4">
        <v>514</v>
      </c>
      <c r="N62" t="s" s="4">
        <v>515</v>
      </c>
      <c r="O62" t="n" s="4">
        <v>81</v>
      </c>
      <c r="P62" t="s" s="4">
        <v>516</v>
      </c>
      <c r="Q62" t="s" s="4">
        <v>517</v>
      </c>
      <c r="R62" t="n" s="4">
        <v>64</v>
      </c>
      <c r="S62" t="s" s="4">
        <v>518</v>
      </c>
    </row>
    <row r="63" hidden="0" ht="30" customHeight="1" spans="1:1">
      <c r="A63" t="str" s="6">
        <f>HYPERLINK("https://www.ti.com.cn/product/cn/CC3220S", "CC3220S")</f>
      </c>
      <c r="B63" t="s" s="4">
        <v>519</v>
      </c>
      <c r="C63" t="str" s="6">
        <f>HYPERLINK("https://www.ti.com.cn/cn/lit/gpn/CC3220S", "PDF data sheet")</f>
      </c>
      <c r="D63" t="str" s="6">
        <f>HYPERLINK("https://www.ti.com.cn/document-viewer/cn/CC3220S/datasheet", "HTML data sheet")</f>
      </c>
      <c r="E63" t="s" s="4">
        <v>520</v>
      </c>
      <c r="F63" t="s" s="4">
        <v>521</v>
      </c>
      <c r="G63" t="s" s="4">
        <v/>
      </c>
      <c r="H63" t="n" s="4">
        <v>16</v>
      </c>
      <c r="I63" t="s" s="4">
        <v/>
      </c>
      <c r="J63" t="n" s="4">
        <v>3.08</v>
      </c>
      <c r="K63" t="n" s="4">
        <v>72</v>
      </c>
      <c r="L63" t="s" s="4">
        <v>522</v>
      </c>
      <c r="M63" t="s" s="4">
        <v>523</v>
      </c>
      <c r="N63" t="s" s="4">
        <v>524</v>
      </c>
      <c r="O63" t="n" s="4">
        <v>81</v>
      </c>
      <c r="P63" t="s" s="4">
        <v>525</v>
      </c>
      <c r="Q63" t="s" s="4">
        <v>526</v>
      </c>
      <c r="R63" t="n" s="4">
        <v>64</v>
      </c>
      <c r="S63" t="s" s="4">
        <v>527</v>
      </c>
    </row>
    <row r="64" hidden="0" ht="30" customHeight="1" spans="1:1">
      <c r="A64" t="str" s="6">
        <f>HYPERLINK("https://www.ti.com.cn/product/cn/CC3220SF", "CC3220SF")</f>
      </c>
      <c r="B64" t="s" s="4">
        <v>528</v>
      </c>
      <c r="C64" t="str" s="6">
        <f>HYPERLINK("https://www.ti.com.cn/cn/lit/gpn/CC3220SF", "PDF data sheet")</f>
      </c>
      <c r="D64" t="str" s="6">
        <f>HYPERLINK("https://www.ti.com.cn/document-viewer/cn/CC3220SF/datasheet", "HTML data sheet")</f>
      </c>
      <c r="E64" t="s" s="4">
        <v>529</v>
      </c>
      <c r="F64" t="s" s="4">
        <v>530</v>
      </c>
      <c r="G64" t="n" s="4">
        <v>1024</v>
      </c>
      <c r="H64" t="n" s="4">
        <v>16</v>
      </c>
      <c r="I64" t="s" s="4">
        <v/>
      </c>
      <c r="J64" t="n" s="4">
        <v>3.96</v>
      </c>
      <c r="K64" t="n" s="4">
        <v>72</v>
      </c>
      <c r="L64" t="s" s="4">
        <v>531</v>
      </c>
      <c r="M64" t="s" s="4">
        <v>532</v>
      </c>
      <c r="N64" t="s" s="4">
        <v>533</v>
      </c>
      <c r="O64" t="n" s="4">
        <v>81</v>
      </c>
      <c r="P64" t="s" s="4">
        <v>534</v>
      </c>
      <c r="Q64" t="s" s="4">
        <v>535</v>
      </c>
      <c r="R64" t="n" s="4">
        <v>64</v>
      </c>
      <c r="S64" t="s" s="4">
        <v>536</v>
      </c>
    </row>
    <row r="65" hidden="0" ht="30" customHeight="1" spans="1:1">
      <c r="A65" t="str" s="6">
        <f>HYPERLINK("https://www.ti.com.cn/product/cn/CC2650MODA", "CC2650MODA")</f>
      </c>
      <c r="B65" t="s" s="4">
        <v>537</v>
      </c>
      <c r="C65" t="str" s="6">
        <f>HYPERLINK("https://www.ti.com.cn/cn/lit/gpn/CC2650MODA", "PDF data sheet")</f>
      </c>
      <c r="D65" t="str" s="6">
        <f>HYPERLINK("https://www.ti.com.cn/document-viewer/cn/CC2650MODA/datasheet", "HTML data sheet")</f>
      </c>
      <c r="E65" t="s" s="4">
        <v>538</v>
      </c>
      <c r="F65" t="s" s="4">
        <v>539</v>
      </c>
      <c r="G65" t="n" s="4">
        <v>128</v>
      </c>
      <c r="H65" t="n" s="4">
        <v>1</v>
      </c>
      <c r="I65" t="s" s="4">
        <v>540</v>
      </c>
      <c r="J65" t="n" s="4">
        <v>6.588</v>
      </c>
      <c r="K65" t="n" s="4">
        <v>1</v>
      </c>
      <c r="L65" t="s" s="4">
        <v>541</v>
      </c>
      <c r="M65" t="s" s="4">
        <v>542</v>
      </c>
      <c r="N65" t="s" s="4">
        <v>543</v>
      </c>
      <c r="O65" t="n" s="4">
        <v>185.9</v>
      </c>
      <c r="P65" t="s" s="4">
        <v>544</v>
      </c>
      <c r="Q65" t="s" s="4">
        <v>545</v>
      </c>
      <c r="R65" t="n" s="4">
        <v>29</v>
      </c>
      <c r="S65" t="s" s="4">
        <v>546</v>
      </c>
    </row>
    <row r="66" hidden="0" ht="30" customHeight="1" spans="1:1">
      <c r="A66" t="str" s="6">
        <f>HYPERLINK("https://www.ti.com.cn/product/cn/CC430F5143", "CC430F5143")</f>
      </c>
      <c r="B66" t="s" s="4">
        <v>547</v>
      </c>
      <c r="C66" t="str" s="6">
        <f>HYPERLINK("https://www.ti.com.cn/cn/lit/gpn/CC430F5143", "PDF data sheet")</f>
      </c>
      <c r="D66" t="str" s="6">
        <f>HYPERLINK("https://www.ti.com.cn/document-viewer/cn/CC430F5143/datasheet", "HTML data sheet")</f>
      </c>
      <c r="E66" t="s" s="4">
        <v>548</v>
      </c>
      <c r="F66" t="s" s="4">
        <v/>
      </c>
      <c r="G66" t="n" s="4">
        <v>8</v>
      </c>
      <c r="H66" t="n" s="4">
        <v>0.5</v>
      </c>
      <c r="I66" t="s" s="4">
        <v>549</v>
      </c>
      <c r="J66" t="n" s="4">
        <v>2.34</v>
      </c>
      <c r="K66" t="n" s="4">
        <v>0.5</v>
      </c>
      <c r="L66" t="s" s="4">
        <v>550</v>
      </c>
      <c r="M66" t="s" s="4">
        <v>551</v>
      </c>
      <c r="N66" t="s" s="4">
        <v>552</v>
      </c>
      <c r="O66" t="n" s="4">
        <v>49</v>
      </c>
      <c r="P66" t="s" s="4">
        <v>553</v>
      </c>
      <c r="Q66" t="s" s="4">
        <v>554</v>
      </c>
      <c r="R66" t="n" s="4">
        <v>48</v>
      </c>
      <c r="S66" t="s" s="4">
        <v>555</v>
      </c>
    </row>
    <row r="67" hidden="0" ht="30" customHeight="1" spans="1:1">
      <c r="A67" t="str" s="6">
        <f>HYPERLINK("https://www.ti.com.cn/product/cn/CC1350", "CC1350")</f>
      </c>
      <c r="B67" t="s" s="4">
        <v>556</v>
      </c>
      <c r="C67" t="str" s="6">
        <f>HYPERLINK("https://www.ti.com.cn/cn/lit/gpn/CC1350", "PDF data sheet")</f>
      </c>
      <c r="D67" t="str" s="6">
        <f>HYPERLINK("https://www.ti.com.cn/document-viewer/cn/CC1350/datasheet", "HTML data sheet")</f>
      </c>
      <c r="E67" t="s" s="4">
        <v>557</v>
      </c>
      <c r="F67" t="s" s="4">
        <v>558</v>
      </c>
      <c r="G67" t="n" s="4">
        <v>128</v>
      </c>
      <c r="H67" t="n" s="4">
        <v>4</v>
      </c>
      <c r="I67" t="s" s="4">
        <v>559</v>
      </c>
      <c r="J67" t="n" s="4">
        <v>3.03</v>
      </c>
      <c r="K67" t="s" s="4">
        <v>560</v>
      </c>
      <c r="L67" t="s" s="4">
        <v>561</v>
      </c>
      <c r="M67" t="s" s="4">
        <v>562</v>
      </c>
      <c r="N67" t="s" s="4">
        <v>563</v>
      </c>
      <c r="O67" t="s" s="4">
        <v>564</v>
      </c>
      <c r="P67" t="s" s="4">
        <v>565</v>
      </c>
      <c r="Q67" t="s" s="4">
        <v>566</v>
      </c>
      <c r="R67" t="s" s="4">
        <v>567</v>
      </c>
      <c r="S67" t="s" s="4">
        <v>568</v>
      </c>
    </row>
    <row r="68" hidden="0" ht="30" customHeight="1" spans="1:1">
      <c r="A68" t="str" s="6">
        <f>HYPERLINK("https://www.ti.com.cn/product/cn/RI-TRP-DR2B", "RI-TRP-DR2B")</f>
      </c>
      <c r="B68" t="s" s="4">
        <v>569</v>
      </c>
      <c r="C68" t="str" s="6">
        <f>HYPERLINK("https://www.ti.com.cn/cn/lit/gpn/RI-TRP-DR2B", "PDF data sheet")</f>
      </c>
      <c r="D68" t="str" s="6">
        <f>HYPERLINK("https://www.ti.com.cn/document-viewer/cn/RI-TRP-DR2B/datasheet", "HTML data sheet")</f>
      </c>
      <c r="E68" t="s" s="4">
        <v>570</v>
      </c>
      <c r="F68" t="s" s="4">
        <v/>
      </c>
      <c r="G68" t="s" s="4">
        <v/>
      </c>
      <c r="H68" t="s" s="4">
        <v/>
      </c>
      <c r="I68" t="s" s="4">
        <v/>
      </c>
      <c r="J68" t="n" s="4">
        <v>6.397</v>
      </c>
      <c r="K68" t="s" s="4">
        <v/>
      </c>
      <c r="L68" t="s" s="4">
        <v>571</v>
      </c>
      <c r="M68" t="s" s="4">
        <v>572</v>
      </c>
      <c r="N68" t="s" s="4">
        <v>573</v>
      </c>
      <c r="O68" t="s" s="4">
        <v>574</v>
      </c>
      <c r="P68" t="s" s="4">
        <v>575</v>
      </c>
      <c r="Q68" t="s" s="4">
        <v>576</v>
      </c>
      <c r="R68" t="n" s="4">
        <v>0</v>
      </c>
      <c r="S68" t="s" s="4">
        <v>577</v>
      </c>
    </row>
    <row r="69" hidden="0" ht="30" customHeight="1" spans="1:1">
      <c r="A69" t="str" s="6">
        <f>HYPERLINK("https://www.ti.com.cn/product/cn/CC2564C", "CC2564C")</f>
      </c>
      <c r="B69" t="s" s="4">
        <v>578</v>
      </c>
      <c r="C69" t="str" s="6">
        <f>HYPERLINK("https://www.ti.com.cn/cn/lit/gpn/CC2564C", "PDF data sheet")</f>
      </c>
      <c r="D69" t="str" s="6">
        <f>HYPERLINK("https://www.ti.com.cn/document-viewer/cn/CC2564C/datasheet", "HTML data sheet")</f>
      </c>
      <c r="E69" t="s" s="4">
        <v>579</v>
      </c>
      <c r="F69" t="s" s="4">
        <v>580</v>
      </c>
      <c r="G69" t="s" s="4">
        <v/>
      </c>
      <c r="H69" t="s" s="4">
        <v/>
      </c>
      <c r="I69" t="s" s="4">
        <v/>
      </c>
      <c r="J69" t="n" s="4">
        <v>1.59</v>
      </c>
      <c r="K69" t="n" s="4">
        <v>3</v>
      </c>
      <c r="L69" t="s" s="4">
        <v>581</v>
      </c>
      <c r="M69" t="s" s="4">
        <v>582</v>
      </c>
      <c r="N69" t="s" s="4">
        <v>583</v>
      </c>
      <c r="O69" t="n" s="4">
        <v>64</v>
      </c>
      <c r="P69" t="s" s="4">
        <v>584</v>
      </c>
      <c r="Q69" t="s" s="4">
        <v>585</v>
      </c>
      <c r="R69" t="n" s="4">
        <v>76</v>
      </c>
      <c r="S69" t="s" s="4">
        <v>586</v>
      </c>
    </row>
    <row r="70" hidden="0" ht="30" customHeight="1" spans="1:1">
      <c r="A70" t="str" s="6">
        <f>HYPERLINK("https://www.ti.com.cn/product/cn/CC2564MODA", "CC2564MODA")</f>
      </c>
      <c r="B70" t="s" s="4">
        <v>587</v>
      </c>
      <c r="C70" t="str" s="6">
        <f>HYPERLINK("https://www.ti.com.cn/cn/lit/gpn/CC2564MODA", "PDF data sheet")</f>
      </c>
      <c r="D70" t="s" s="6">
        <v>588</v>
      </c>
      <c r="E70" t="s" s="4">
        <v>589</v>
      </c>
      <c r="F70" t="s" s="4">
        <v>590</v>
      </c>
      <c r="G70" t="s" s="4">
        <v/>
      </c>
      <c r="H70" t="s" s="4">
        <v/>
      </c>
      <c r="I70" t="s" s="4">
        <v/>
      </c>
      <c r="J70" t="n" s="4">
        <v>5.368</v>
      </c>
      <c r="K70" t="n" s="4">
        <v>3</v>
      </c>
      <c r="L70" t="s" s="4">
        <v>591</v>
      </c>
      <c r="M70" t="s" s="4">
        <v>592</v>
      </c>
      <c r="N70" t="s" s="4">
        <v>593</v>
      </c>
      <c r="O70" t="n" s="4">
        <v>98</v>
      </c>
      <c r="P70" t="s" s="4">
        <v>594</v>
      </c>
      <c r="Q70" t="s" s="4">
        <v>595</v>
      </c>
      <c r="R70" t="n" s="4">
        <v>35</v>
      </c>
      <c r="S70" t="s" s="4">
        <v>596</v>
      </c>
    </row>
    <row r="71" hidden="0" ht="30" customHeight="1" spans="1:1">
      <c r="A71" t="str" s="6">
        <f>HYPERLINK("https://www.ti.com.cn/product/cn/RF37S114", "RF37S114")</f>
      </c>
      <c r="B71" t="s" s="4">
        <v>597</v>
      </c>
      <c r="C71" t="str" s="6">
        <f>HYPERLINK("https://www.ti.com.cn/cn/lit/gpn/RF37S114", "PDF data sheet")</f>
      </c>
      <c r="D71" t="str" s="6">
        <f>HYPERLINK("https://www.ti.com.cn/document-viewer/cn/RF37S114/datasheet", "HTML data sheet")</f>
      </c>
      <c r="E71" t="s" s="4">
        <v>598</v>
      </c>
      <c r="F71" t="s" s="4">
        <v/>
      </c>
      <c r="G71" t="s" s="4">
        <v/>
      </c>
      <c r="H71" t="s" s="4">
        <v/>
      </c>
      <c r="I71" t="s" s="4">
        <v/>
      </c>
      <c r="J71" t="n" s="4">
        <v>0.22</v>
      </c>
      <c r="K71" t="s" s="4">
        <v/>
      </c>
      <c r="L71" t="s" s="4">
        <v>599</v>
      </c>
      <c r="M71" t="s" s="4">
        <v>600</v>
      </c>
      <c r="N71" t="s" s="4">
        <v>601</v>
      </c>
      <c r="O71" t="n" s="4">
        <v>16</v>
      </c>
      <c r="P71" t="s" s="4">
        <v>602</v>
      </c>
      <c r="Q71" t="s" s="4">
        <v>603</v>
      </c>
      <c r="R71" t="n" s="4">
        <v>0</v>
      </c>
      <c r="S71" t="s" s="4">
        <v>604</v>
      </c>
    </row>
    <row r="72" hidden="0" ht="30" customHeight="1" spans="1:1">
      <c r="A72" t="str" s="6">
        <f>HYPERLINK("https://www.ti.com.cn/product/cn/CC1310", "CC1310")</f>
      </c>
      <c r="B72" t="s" s="4">
        <v>605</v>
      </c>
      <c r="C72" t="str" s="6">
        <f>HYPERLINK("https://www.ti.com.cn/cn/lit/gpn/CC1310", "PDF data sheet")</f>
      </c>
      <c r="D72" t="str" s="6">
        <f>HYPERLINK("https://www.ti.com.cn/document-viewer/cn/CC1310/datasheet", "HTML data sheet")</f>
      </c>
      <c r="E72" t="s" s="4">
        <v>606</v>
      </c>
      <c r="F72" t="s" s="4">
        <v>607</v>
      </c>
      <c r="G72" t="s" s="4">
        <v>608</v>
      </c>
      <c r="H72" t="n" s="4">
        <v>4</v>
      </c>
      <c r="I72" t="s" s="4">
        <v>609</v>
      </c>
      <c r="J72" t="n" s="4">
        <v>2.089</v>
      </c>
      <c r="K72" t="s" s="4">
        <v>610</v>
      </c>
      <c r="L72" t="s" s="4">
        <v>611</v>
      </c>
      <c r="M72" t="s" s="4">
        <v>612</v>
      </c>
      <c r="N72" t="s" s="4">
        <v>613</v>
      </c>
      <c r="O72" t="s" s="4">
        <v>614</v>
      </c>
      <c r="P72" t="s" s="4">
        <v>615</v>
      </c>
      <c r="Q72" t="s" s="4">
        <v>616</v>
      </c>
      <c r="R72" t="s" s="4">
        <v>617</v>
      </c>
      <c r="S72" t="s" s="4">
        <v>618</v>
      </c>
    </row>
    <row r="73" hidden="0" ht="30" customHeight="1" spans="1:1">
      <c r="A73" t="str" s="6">
        <f>HYPERLINK("https://www.ti.com.cn/product/cn/RF430CL331H", "RF430CL331H")</f>
      </c>
      <c r="B73" t="s" s="4">
        <v>619</v>
      </c>
      <c r="C73" t="str" s="6">
        <f>HYPERLINK("https://www.ti.com.cn/cn/lit/gpn/RF430CL331H", "PDF data sheet")</f>
      </c>
      <c r="D73" t="str" s="6">
        <f>HYPERLINK("https://www.ti.com.cn/document-viewer/cn/RF430CL331H/datasheet", "HTML data sheet")</f>
      </c>
      <c r="E73" t="s" s="4">
        <v>620</v>
      </c>
      <c r="F73" t="s" s="4">
        <v/>
      </c>
      <c r="G73" t="s" s="4">
        <v/>
      </c>
      <c r="H73" t="s" s="4">
        <v/>
      </c>
      <c r="I73" t="s" s="4">
        <v/>
      </c>
      <c r="J73" t="n" s="4">
        <v>0.485</v>
      </c>
      <c r="K73" t="n" s="4">
        <v>0.848</v>
      </c>
      <c r="L73" t="s" s="4">
        <v>621</v>
      </c>
      <c r="M73" t="s" s="4">
        <v>622</v>
      </c>
      <c r="N73" t="s" s="4">
        <v>623</v>
      </c>
      <c r="O73" t="s" s="4">
        <v>624</v>
      </c>
      <c r="P73" t="s" s="4">
        <v>625</v>
      </c>
      <c r="Q73" t="s" s="4">
        <v>626</v>
      </c>
      <c r="R73" t="s" s="4">
        <v>627</v>
      </c>
      <c r="S73" t="s" s="4">
        <v>628</v>
      </c>
    </row>
    <row r="74" hidden="0" ht="30" customHeight="1" spans="1:1">
      <c r="A74" t="str" s="6">
        <f>HYPERLINK("https://www.ti.com.cn/product/cn/CC1150", "CC1150")</f>
      </c>
      <c r="B74" t="s" s="4">
        <v>629</v>
      </c>
      <c r="C74" t="str" s="6">
        <f>HYPERLINK("https://www.ti.com.cn/cn/lit/gpn/CC1150", "PDF data sheet")</f>
      </c>
      <c r="D74" t="str" s="6">
        <f>HYPERLINK("https://www.ti.com.cn/document-viewer/cn/CC1150/datasheet", "HTML data sheet")</f>
      </c>
      <c r="E74" t="s" s="4">
        <v>630</v>
      </c>
      <c r="F74" t="s" s="4">
        <v>631</v>
      </c>
      <c r="G74" t="s" s="4">
        <v/>
      </c>
      <c r="H74" t="n" s="4">
        <v>0.5</v>
      </c>
      <c r="I74" t="s" s="4">
        <v/>
      </c>
      <c r="J74" t="n" s="4">
        <v>1.026</v>
      </c>
      <c r="K74" t="n" s="4">
        <v>0.5</v>
      </c>
      <c r="L74" t="s" s="4">
        <v>632</v>
      </c>
      <c r="M74" t="s" s="4">
        <v>633</v>
      </c>
      <c r="N74" t="s" s="4">
        <v>634</v>
      </c>
      <c r="O74" t="n" s="4">
        <v>16</v>
      </c>
      <c r="P74" t="s" s="4">
        <v>635</v>
      </c>
      <c r="Q74" t="s" s="4">
        <v>636</v>
      </c>
      <c r="R74" t="n" s="4">
        <v>16</v>
      </c>
      <c r="S74" t="s" s="4">
        <v>637</v>
      </c>
    </row>
    <row r="75" hidden="0" ht="30" customHeight="1" spans="1:1">
      <c r="A75" t="str" s="6">
        <f>HYPERLINK("https://www.ti.com.cn/product/cn/CC2620", "CC2620")</f>
      </c>
      <c r="B75" t="s" s="4">
        <v>638</v>
      </c>
      <c r="C75" t="str" s="6">
        <f>HYPERLINK("https://www.ti.com.cn/cn/lit/gpn/CC2620", "PDF data sheet")</f>
      </c>
      <c r="D75" t="str" s="6">
        <f>HYPERLINK("https://www.ti.com.cn/document-viewer/cn/CC2620/datasheet", "HTML data sheet")</f>
      </c>
      <c r="E75" t="s" s="4">
        <v>639</v>
      </c>
      <c r="F75" t="s" s="4">
        <v>640</v>
      </c>
      <c r="G75" t="s" s="4">
        <v/>
      </c>
      <c r="H75" t="n" s="4">
        <v>0.25</v>
      </c>
      <c r="I75" t="s" s="4">
        <v/>
      </c>
      <c r="J75" t="n" s="4">
        <v>3.012</v>
      </c>
      <c r="K75" t="n" s="4">
        <v>0.25</v>
      </c>
      <c r="L75" t="s" s="4">
        <v>641</v>
      </c>
      <c r="M75" t="s" s="4">
        <v>642</v>
      </c>
      <c r="N75" t="s" s="4">
        <v>643</v>
      </c>
      <c r="O75" t="s" s="4">
        <v>644</v>
      </c>
      <c r="P75" t="s" s="4">
        <v>645</v>
      </c>
      <c r="Q75" t="s" s="4">
        <v>646</v>
      </c>
      <c r="R75" t="s" s="4">
        <v>647</v>
      </c>
      <c r="S75" t="s" s="4">
        <v>648</v>
      </c>
    </row>
    <row r="76" hidden="0" ht="30" customHeight="1" spans="1:1">
      <c r="A76" t="str" s="6">
        <f>HYPERLINK("https://www.ti.com.cn/product/cn/RF430FRL152H", "RF430FRL152H")</f>
      </c>
      <c r="B76" t="s" s="4">
        <v>649</v>
      </c>
      <c r="C76" t="str" s="6">
        <f>HYPERLINK("https://www.ti.com.cn/cn/lit/gpn/RF430FRL152H", "PDF data sheet")</f>
      </c>
      <c r="D76" t="str" s="6">
        <f>HYPERLINK("https://www.ti.com.cn/document-viewer/cn/RF430FRL152H/datasheet", "HTML data sheet")</f>
      </c>
      <c r="E76" t="s" s="4">
        <v>650</v>
      </c>
      <c r="F76" t="s" s="4">
        <v/>
      </c>
      <c r="G76" t="s" s="4">
        <v/>
      </c>
      <c r="H76" t="s" s="4">
        <v/>
      </c>
      <c r="I76" t="s" s="4">
        <v/>
      </c>
      <c r="J76" t="n" s="4">
        <v>1.428</v>
      </c>
      <c r="K76" t="s" s="4">
        <v>651</v>
      </c>
      <c r="L76" t="s" s="4">
        <v>652</v>
      </c>
      <c r="M76" t="s" s="4">
        <v>653</v>
      </c>
      <c r="N76" t="s" s="4">
        <v>654</v>
      </c>
      <c r="O76" t="n" s="4">
        <v>16</v>
      </c>
      <c r="P76" t="s" s="4">
        <v>655</v>
      </c>
      <c r="Q76" t="s" s="4">
        <v>656</v>
      </c>
      <c r="R76" t="n" s="4">
        <v>24</v>
      </c>
      <c r="S76" t="s" s="4">
        <v>657</v>
      </c>
    </row>
    <row r="77" hidden="0" ht="30" customHeight="1" spans="1:1">
      <c r="A77" t="str" s="6">
        <f>HYPERLINK("https://www.ti.com.cn/product/cn/RF430FRL153H", "RF430FRL153H")</f>
      </c>
      <c r="B77" t="s" s="4">
        <v>658</v>
      </c>
      <c r="C77" t="str" s="6">
        <f>HYPERLINK("https://www.ti.com.cn/cn/lit/gpn/RF430FRL153H", "PDF data sheet")</f>
      </c>
      <c r="D77" t="str" s="6">
        <f>HYPERLINK("https://www.ti.com.cn/document-viewer/cn/RF430FRL153H/datasheet", "HTML data sheet")</f>
      </c>
      <c r="E77" t="s" s="4">
        <v>659</v>
      </c>
      <c r="F77" t="s" s="4">
        <v/>
      </c>
      <c r="G77" t="s" s="4">
        <v/>
      </c>
      <c r="H77" t="s" s="4">
        <v/>
      </c>
      <c r="I77" t="s" s="4">
        <v/>
      </c>
      <c r="J77" t="n" s="4">
        <v>1.197</v>
      </c>
      <c r="K77" t="s" s="4">
        <v>660</v>
      </c>
      <c r="L77" t="s" s="4">
        <v>661</v>
      </c>
      <c r="M77" t="s" s="4">
        <v>662</v>
      </c>
      <c r="N77" t="s" s="4">
        <v>663</v>
      </c>
      <c r="O77" t="n" s="4">
        <v>16</v>
      </c>
      <c r="P77" t="s" s="4">
        <v>664</v>
      </c>
      <c r="Q77" t="s" s="4">
        <v>665</v>
      </c>
      <c r="R77" t="n" s="4">
        <v>24</v>
      </c>
      <c r="S77" t="s" s="4">
        <v>666</v>
      </c>
    </row>
    <row r="78" hidden="0" ht="30" customHeight="1" spans="1:1">
      <c r="A78" t="str" s="6">
        <f>HYPERLINK("https://www.ti.com.cn/product/cn/RF430FRL154H", "RF430FRL154H")</f>
      </c>
      <c r="B78" t="s" s="4">
        <v>667</v>
      </c>
      <c r="C78" t="str" s="6">
        <f>HYPERLINK("https://www.ti.com.cn/cn/lit/gpn/RF430FRL154H", "PDF data sheet")</f>
      </c>
      <c r="D78" t="str" s="6">
        <f>HYPERLINK("https://www.ti.com.cn/document-viewer/cn/RF430FRL154H/datasheet", "HTML data sheet")</f>
      </c>
      <c r="E78" t="s" s="4">
        <v>668</v>
      </c>
      <c r="F78" t="s" s="4">
        <v/>
      </c>
      <c r="G78" t="s" s="4">
        <v/>
      </c>
      <c r="H78" t="s" s="4">
        <v/>
      </c>
      <c r="I78" t="s" s="4">
        <v/>
      </c>
      <c r="J78" t="n" s="4">
        <v>0.966</v>
      </c>
      <c r="K78" t="s" s="4">
        <v>669</v>
      </c>
      <c r="L78" t="s" s="4">
        <v>670</v>
      </c>
      <c r="M78" t="s" s="4">
        <v>671</v>
      </c>
      <c r="N78" t="s" s="4">
        <v>672</v>
      </c>
      <c r="O78" t="n" s="4">
        <v>16</v>
      </c>
      <c r="P78" t="s" s="4">
        <v>673</v>
      </c>
      <c r="Q78" t="s" s="4">
        <v>674</v>
      </c>
      <c r="R78" t="n" s="4">
        <v>24</v>
      </c>
      <c r="S78" t="s" s="4">
        <v>675</v>
      </c>
    </row>
    <row r="79" hidden="0" ht="30" customHeight="1" spans="1:1">
      <c r="A79" t="str" s="6">
        <f>HYPERLINK("https://www.ti.com.cn/product/cn/WL1807MOD", "WL1807MOD")</f>
      </c>
      <c r="B79" t="s" s="4">
        <v>676</v>
      </c>
      <c r="C79" t="str" s="6">
        <f>HYPERLINK("https://www.ti.com.cn/cn/lit/gpn/WL1807MOD", "PDF data sheet")</f>
      </c>
      <c r="D79" t="str" s="6">
        <f>HYPERLINK("https://www.ti.com.cn/document-viewer/cn/WL1807MOD/datasheet", "HTML data sheet")</f>
      </c>
      <c r="E79" t="s" s="4">
        <v>677</v>
      </c>
      <c r="F79" t="s" s="4">
        <v>678</v>
      </c>
      <c r="G79" t="s" s="4">
        <v/>
      </c>
      <c r="H79" t="n" s="4">
        <v>100</v>
      </c>
      <c r="I79" t="s" s="4">
        <v/>
      </c>
      <c r="J79" t="n" s="4">
        <v>11.49</v>
      </c>
      <c r="K79" t="n" s="4">
        <v>144</v>
      </c>
      <c r="L79" t="s" s="4">
        <v>679</v>
      </c>
      <c r="M79" t="s" s="4">
        <v>680</v>
      </c>
      <c r="N79" t="s" s="4">
        <v>681</v>
      </c>
      <c r="O79" t="n" s="4">
        <v>178.22</v>
      </c>
      <c r="P79" t="s" s="4">
        <v>682</v>
      </c>
      <c r="Q79" t="s" s="4">
        <v>683</v>
      </c>
      <c r="R79" t="n" s="4">
        <v>100</v>
      </c>
      <c r="S79" t="s" s="4">
        <v>684</v>
      </c>
    </row>
    <row r="80" hidden="0" ht="30" customHeight="1" spans="1:1">
      <c r="A80" t="str" s="6">
        <f>HYPERLINK("https://www.ti.com.cn/product/cn/WL1837MOD", "WL1837MOD")</f>
      </c>
      <c r="B80" t="s" s="4">
        <v>685</v>
      </c>
      <c r="C80" t="str" s="6">
        <f>HYPERLINK("https://www.ti.com.cn/cn/lit/gpn/WL1837MOD", "PDF data sheet")</f>
      </c>
      <c r="D80" t="str" s="6">
        <f>HYPERLINK("https://www.ti.com.cn/document-viewer/cn/WL1837MOD/datasheet", "HTML data sheet")</f>
      </c>
      <c r="E80" t="s" s="4">
        <v>686</v>
      </c>
      <c r="F80" t="s" s="4">
        <v>687</v>
      </c>
      <c r="G80" t="s" s="4">
        <v/>
      </c>
      <c r="H80" t="n" s="4">
        <v>100</v>
      </c>
      <c r="I80" t="s" s="4">
        <v/>
      </c>
      <c r="J80" t="n" s="4">
        <v>15.99</v>
      </c>
      <c r="K80" t="n" s="4">
        <v>144</v>
      </c>
      <c r="L80" t="s" s="4">
        <v>688</v>
      </c>
      <c r="M80" t="s" s="4">
        <v>689</v>
      </c>
      <c r="N80" t="s" s="4">
        <v>690</v>
      </c>
      <c r="O80" t="n" s="4">
        <v>178.22</v>
      </c>
      <c r="P80" t="s" s="4">
        <v>691</v>
      </c>
      <c r="Q80" t="s" s="4">
        <v>692</v>
      </c>
      <c r="R80" t="n" s="4">
        <v>100</v>
      </c>
      <c r="S80" t="s" s="4">
        <v>693</v>
      </c>
    </row>
    <row r="81" hidden="0" ht="30" customHeight="1" spans="1:1">
      <c r="A81" t="str" s="6">
        <f>HYPERLINK("https://www.ti.com.cn/product/cn/CC2640", "CC2640")</f>
      </c>
      <c r="B81" t="s" s="4">
        <v>694</v>
      </c>
      <c r="C81" t="str" s="6">
        <f>HYPERLINK("https://www.ti.com.cn/cn/lit/gpn/CC2640", "PDF data sheet")</f>
      </c>
      <c r="D81" t="str" s="6">
        <f>HYPERLINK("https://www.ti.com.cn/document-viewer/cn/CC2640/datasheet", "HTML data sheet")</f>
      </c>
      <c r="E81" t="s" s="4">
        <v>695</v>
      </c>
      <c r="F81" t="s" s="4">
        <v>696</v>
      </c>
      <c r="G81" t="n" s="4">
        <v>128</v>
      </c>
      <c r="H81" t="s" s="4">
        <v/>
      </c>
      <c r="I81" t="s" s="4">
        <v>697</v>
      </c>
      <c r="J81" t="n" s="4">
        <v>1.758</v>
      </c>
      <c r="K81" t="s" s="4">
        <v>698</v>
      </c>
      <c r="L81" t="s" s="4">
        <v>699</v>
      </c>
      <c r="M81" t="s" s="4">
        <v>700</v>
      </c>
      <c r="N81" t="s" s="4">
        <v>701</v>
      </c>
      <c r="O81" t="s" s="4">
        <v>702</v>
      </c>
      <c r="P81" t="s" s="4">
        <v>703</v>
      </c>
      <c r="Q81" t="s" s="4">
        <v>704</v>
      </c>
      <c r="R81" t="s" s="4">
        <v>705</v>
      </c>
      <c r="S81" t="s" s="4">
        <v>706</v>
      </c>
    </row>
    <row r="82" hidden="0" ht="30" customHeight="1" spans="1:1">
      <c r="A82" t="str" s="6">
        <f>HYPERLINK("https://www.ti.com.cn/product/cn/CC2650", "CC2650")</f>
      </c>
      <c r="B82" t="s" s="4">
        <v>707</v>
      </c>
      <c r="C82" t="str" s="6">
        <f>HYPERLINK("https://www.ti.com.cn/cn/lit/gpn/CC2650", "PDF data sheet")</f>
      </c>
      <c r="D82" t="str" s="6">
        <f>HYPERLINK("https://www.ti.com.cn/document-viewer/cn/CC2650/datasheet", "HTML data sheet")</f>
      </c>
      <c r="E82" t="s" s="4">
        <v>708</v>
      </c>
      <c r="F82" t="s" s="4">
        <v>709</v>
      </c>
      <c r="G82" t="n" s="4">
        <v>128</v>
      </c>
      <c r="H82" t="n" s="4">
        <v>5</v>
      </c>
      <c r="I82" t="s" s="4">
        <v>710</v>
      </c>
      <c r="J82" t="n" s="4">
        <v>2.07</v>
      </c>
      <c r="K82" t="s" s="4">
        <v>711</v>
      </c>
      <c r="L82" t="s" s="4">
        <v>712</v>
      </c>
      <c r="M82" t="s" s="4">
        <v>713</v>
      </c>
      <c r="N82" t="s" s="4">
        <v>714</v>
      </c>
      <c r="O82" t="s" s="4">
        <v>715</v>
      </c>
      <c r="P82" t="s" s="4">
        <v>716</v>
      </c>
      <c r="Q82" t="s" s="4">
        <v>717</v>
      </c>
      <c r="R82" t="s" s="4">
        <v>718</v>
      </c>
      <c r="S82" t="s" s="4">
        <v>719</v>
      </c>
    </row>
    <row r="83" hidden="0" ht="30" customHeight="1" spans="1:1">
      <c r="A83" t="str" s="6">
        <f>HYPERLINK("https://www.ti.com.cn/product/cn/CC3100MOD", "CC3100MOD")</f>
      </c>
      <c r="B83" t="s" s="4">
        <v>720</v>
      </c>
      <c r="C83" t="str" s="6">
        <f>HYPERLINK("https://www.ti.com.cn/cn/lit/gpn/CC3100MOD", "PDF data sheet")</f>
      </c>
      <c r="D83" t="str" s="6">
        <f>HYPERLINK("https://www.ti.com.cn/document-viewer/cn/CC3100MOD/datasheet", "HTML data sheet")</f>
      </c>
      <c r="E83" t="s" s="4">
        <v>721</v>
      </c>
      <c r="F83" t="s" s="4">
        <v>722</v>
      </c>
      <c r="G83" t="s" s="4">
        <v/>
      </c>
      <c r="H83" t="n" s="4">
        <v>16</v>
      </c>
      <c r="I83" t="s" s="4">
        <v/>
      </c>
      <c r="J83" t="n" s="4">
        <v>7.99</v>
      </c>
      <c r="K83" t="n" s="4">
        <v>72</v>
      </c>
      <c r="L83" t="s" s="4">
        <v>723</v>
      </c>
      <c r="M83" t="s" s="4">
        <v>724</v>
      </c>
      <c r="N83" t="s" s="4">
        <v>725</v>
      </c>
      <c r="O83" t="n" s="4">
        <v>358.75</v>
      </c>
      <c r="P83" t="s" s="4">
        <v>726</v>
      </c>
      <c r="Q83" t="s" s="4">
        <v>727</v>
      </c>
      <c r="R83" t="n" s="4">
        <v>63</v>
      </c>
      <c r="S83" t="s" s="4">
        <v>728</v>
      </c>
    </row>
    <row r="84" hidden="0" ht="30" customHeight="1" spans="1:1">
      <c r="A84" t="str" s="6">
        <f>HYPERLINK("https://www.ti.com.cn/product/cn/CC3200MOD", "CC3200MOD")</f>
      </c>
      <c r="B84" t="s" s="4">
        <v>729</v>
      </c>
      <c r="C84" t="str" s="6">
        <f>HYPERLINK("https://www.ti.com.cn/cn/lit/gpn/CC3200MOD", "PDF data sheet")</f>
      </c>
      <c r="D84" t="str" s="6">
        <f>HYPERLINK("https://www.ti.com.cn/document-viewer/cn/CC3200MOD/datasheet", "HTML data sheet")</f>
      </c>
      <c r="E84" t="s" s="4">
        <v>730</v>
      </c>
      <c r="F84" t="s" s="4">
        <v>731</v>
      </c>
      <c r="G84" t="s" s="4">
        <v/>
      </c>
      <c r="H84" t="n" s="4">
        <v>16</v>
      </c>
      <c r="I84" t="s" s="4">
        <v>732</v>
      </c>
      <c r="J84" t="n" s="4">
        <v>8.99</v>
      </c>
      <c r="K84" t="n" s="4">
        <v>20</v>
      </c>
      <c r="L84" t="s" s="4">
        <v>733</v>
      </c>
      <c r="M84" t="s" s="4">
        <v>734</v>
      </c>
      <c r="N84" t="s" s="4">
        <v>735</v>
      </c>
      <c r="O84" t="n" s="4">
        <v>358.75</v>
      </c>
      <c r="P84" t="s" s="4">
        <v>736</v>
      </c>
      <c r="Q84" t="s" s="4">
        <v>737</v>
      </c>
      <c r="R84" t="n" s="4">
        <v>63</v>
      </c>
      <c r="S84" t="s" s="4">
        <v>738</v>
      </c>
    </row>
    <row r="85" hidden="0" ht="30" customHeight="1" spans="1:1">
      <c r="A85" t="str" s="6">
        <f>HYPERLINK("https://www.ti.com.cn/product/cn/TRF4140-Q1", "TRF4140-Q1")</f>
      </c>
      <c r="B85" t="s" s="4">
        <v>739</v>
      </c>
      <c r="C85" t="str" s="6">
        <f>HYPERLINK("https://www.ti.com.cn/cn/lit/gpn/TRF4140-Q1", "PDF data sheet")</f>
      </c>
      <c r="D85" t="str" s="6">
        <f>HYPERLINK("https://www.ti.com.cn/document-viewer/cn/TRF4140-Q1/datasheet", "HTML data sheet")</f>
      </c>
      <c r="E85" t="s" s="4">
        <v>740</v>
      </c>
      <c r="F85" t="s" s="4">
        <v/>
      </c>
      <c r="G85" t="s" s="4">
        <v/>
      </c>
      <c r="H85" t="s" s="4">
        <v/>
      </c>
      <c r="I85" t="s" s="4">
        <v/>
      </c>
      <c r="J85" t="n" s="4">
        <v>3.45</v>
      </c>
      <c r="K85" t="s" s="4">
        <v/>
      </c>
      <c r="L85" t="s" s="4">
        <v>741</v>
      </c>
      <c r="M85" t="s" s="4">
        <v>742</v>
      </c>
      <c r="N85" t="s" s="4">
        <v>743</v>
      </c>
      <c r="O85" t="n" s="4">
        <v>49</v>
      </c>
      <c r="P85" t="s" s="4">
        <v>744</v>
      </c>
      <c r="Q85" t="s" s="4">
        <v>745</v>
      </c>
      <c r="R85" t="n" s="4">
        <v>48</v>
      </c>
      <c r="S85" t="s" s="4">
        <v>746</v>
      </c>
    </row>
    <row r="86" hidden="0" ht="30" customHeight="1" spans="1:1">
      <c r="A86" t="str" s="6">
        <f>HYPERLINK("https://www.ti.com.cn/product/cn/CC2540T", "CC2540T")</f>
      </c>
      <c r="B86" t="s" s="4">
        <v>747</v>
      </c>
      <c r="C86" t="str" s="6">
        <f>HYPERLINK("https://www.ti.com.cn/cn/lit/gpn/CC2540T", "PDF data sheet")</f>
      </c>
      <c r="D86" t="str" s="6">
        <f>HYPERLINK("https://www.ti.com.cn/document-viewer/cn/CC2540T/datasheet", "HTML data sheet")</f>
      </c>
      <c r="E86" t="s" s="4">
        <v>748</v>
      </c>
      <c r="F86" t="s" s="4">
        <v>749</v>
      </c>
      <c r="G86" t="n" s="4">
        <v>256</v>
      </c>
      <c r="H86" t="s" s="4">
        <v/>
      </c>
      <c r="I86" t="s" s="4">
        <v>750</v>
      </c>
      <c r="J86" t="n" s="4">
        <v>2.158</v>
      </c>
      <c r="K86" t="n" s="4">
        <v>1</v>
      </c>
      <c r="L86" t="s" s="4">
        <v>751</v>
      </c>
      <c r="M86" t="s" s="4">
        <v>752</v>
      </c>
      <c r="N86" t="s" s="4">
        <v>753</v>
      </c>
      <c r="O86" t="n" s="4">
        <v>36</v>
      </c>
      <c r="P86" t="s" s="4">
        <v>754</v>
      </c>
      <c r="Q86" t="s" s="4">
        <v>755</v>
      </c>
      <c r="R86" t="n" s="4">
        <v>40</v>
      </c>
      <c r="S86" t="s" s="4">
        <v>756</v>
      </c>
    </row>
    <row r="87" hidden="0" ht="30" customHeight="1" spans="1:1">
      <c r="A87" t="str" s="6">
        <f>HYPERLINK("https://www.ti.com.cn/product/cn/TRPGP40ATGC", "TRPGP40ATGC")</f>
      </c>
      <c r="B87" t="s" s="4">
        <v>757</v>
      </c>
      <c r="C87" t="str" s="6">
        <f>HYPERLINK("https://www.ti.com.cn/cn/lit/gpn/TRPGP40ATGC", "PDF data sheet")</f>
      </c>
      <c r="D87" t="str" s="6">
        <f>HYPERLINK("https://www.ti.com.cn/document-viewer/cn/TRPGP40ATGC/datasheet", "HTML data sheet")</f>
      </c>
      <c r="E87" t="s" s="4">
        <v>758</v>
      </c>
      <c r="F87" t="s" s="4">
        <v/>
      </c>
      <c r="G87" t="s" s="4">
        <v/>
      </c>
      <c r="H87" t="s" s="4">
        <v/>
      </c>
      <c r="I87" t="s" s="4">
        <v/>
      </c>
      <c r="J87" t="n" s="4">
        <v>2.927</v>
      </c>
      <c r="K87" t="s" s="4">
        <v/>
      </c>
      <c r="L87" t="s" s="4">
        <v>759</v>
      </c>
      <c r="M87" t="s" s="4">
        <v>760</v>
      </c>
      <c r="N87" t="s" s="4">
        <v>761</v>
      </c>
      <c r="O87" t="s" s="4">
        <v>762</v>
      </c>
      <c r="P87" t="s" s="4">
        <v>763</v>
      </c>
      <c r="Q87" t="s" s="4">
        <v>764</v>
      </c>
      <c r="R87" t="n" s="4">
        <v>0</v>
      </c>
      <c r="S87" t="s" s="4">
        <v>765</v>
      </c>
    </row>
    <row r="88" hidden="0" ht="30" customHeight="1" spans="1:1">
      <c r="A88" t="str" s="6">
        <f>HYPERLINK("https://www.ti.com.cn/product/cn/CC2541-Q1", "CC2541-Q1")</f>
      </c>
      <c r="B88" t="s" s="4">
        <v>766</v>
      </c>
      <c r="C88" t="str" s="6">
        <f>HYPERLINK("https://www.ti.com.cn/cn/lit/gpn/CC2541-Q1", "PDF data sheet")</f>
      </c>
      <c r="D88" t="str" s="6">
        <f>HYPERLINK("https://www.ti.com.cn/document-viewer/cn/CC2541-Q1/datasheet", "HTML data sheet")</f>
      </c>
      <c r="E88" t="s" s="4">
        <v>767</v>
      </c>
      <c r="F88" t="s" s="4">
        <v>768</v>
      </c>
      <c r="G88" t="n" s="4">
        <v>256</v>
      </c>
      <c r="H88" t="s" s="4">
        <v/>
      </c>
      <c r="I88" t="s" s="4">
        <v>769</v>
      </c>
      <c r="J88" t="n" s="4">
        <v>3.024</v>
      </c>
      <c r="K88" t="n" s="4">
        <v>2</v>
      </c>
      <c r="L88" t="s" s="4">
        <v>770</v>
      </c>
      <c r="M88" t="s" s="4">
        <v>771</v>
      </c>
      <c r="N88" t="s" s="4">
        <v>772</v>
      </c>
      <c r="O88" t="n" s="4">
        <v>36</v>
      </c>
      <c r="P88" t="s" s="4">
        <v>773</v>
      </c>
      <c r="Q88" t="s" s="4">
        <v>774</v>
      </c>
      <c r="R88" t="n" s="4">
        <v>40</v>
      </c>
      <c r="S88" t="s" s="4">
        <v>775</v>
      </c>
    </row>
    <row r="89" hidden="0" ht="30" customHeight="1" spans="1:1">
      <c r="A89" t="str" s="6">
        <f>HYPERLINK("https://www.ti.com.cn/product/cn/CC3100", "CC3100")</f>
      </c>
      <c r="B89" t="s" s="4">
        <v>776</v>
      </c>
      <c r="C89" t="str" s="6">
        <f>HYPERLINK("https://www.ti.com.cn/cn/lit/gpn/CC3100", "PDF data sheet")</f>
      </c>
      <c r="D89" t="str" s="6">
        <f>HYPERLINK("https://www.ti.com.cn/document-viewer/cn/CC3100/datasheet", "HTML data sheet")</f>
      </c>
      <c r="E89" t="s" s="4">
        <v>777</v>
      </c>
      <c r="F89" t="s" s="4">
        <v>778</v>
      </c>
      <c r="G89" t="s" s="4">
        <v/>
      </c>
      <c r="H89" t="n" s="4">
        <v>16</v>
      </c>
      <c r="I89" t="s" s="4">
        <v/>
      </c>
      <c r="J89" t="n" s="4">
        <v>3.159</v>
      </c>
      <c r="K89" t="n" s="4">
        <v>72</v>
      </c>
      <c r="L89" t="s" s="4">
        <v>779</v>
      </c>
      <c r="M89" t="s" s="4">
        <v>780</v>
      </c>
      <c r="N89" t="s" s="4">
        <v>781</v>
      </c>
      <c r="O89" t="n" s="4">
        <v>81</v>
      </c>
      <c r="P89" t="s" s="4">
        <v>782</v>
      </c>
      <c r="Q89" t="s" s="4">
        <v>783</v>
      </c>
      <c r="R89" t="n" s="4">
        <v>64</v>
      </c>
      <c r="S89" t="s" s="4">
        <v>784</v>
      </c>
    </row>
    <row r="90" hidden="0" ht="30" customHeight="1" spans="1:1">
      <c r="A90" t="str" s="6">
        <f>HYPERLINK("https://www.ti.com.cn/product/cn/CC3200", "CC3200")</f>
      </c>
      <c r="B90" t="s" s="4">
        <v>785</v>
      </c>
      <c r="C90" t="str" s="6">
        <f>HYPERLINK("https://www.ti.com.cn/cn/lit/gpn/CC3200", "PDF data sheet")</f>
      </c>
      <c r="D90" t="str" s="6">
        <f>HYPERLINK("https://www.ti.com.cn/document-viewer/cn/CC3200/datasheet", "HTML data sheet")</f>
      </c>
      <c r="E90" t="s" s="4">
        <v>786</v>
      </c>
      <c r="F90" t="s" s="4">
        <v>787</v>
      </c>
      <c r="G90" t="s" s="4">
        <v/>
      </c>
      <c r="H90" t="n" s="4">
        <v>16</v>
      </c>
      <c r="I90" t="s" s="4">
        <v/>
      </c>
      <c r="J90" t="n" s="4">
        <v>4.312</v>
      </c>
      <c r="K90" t="n" s="4">
        <v>72</v>
      </c>
      <c r="L90" t="s" s="4">
        <v>788</v>
      </c>
      <c r="M90" t="s" s="4">
        <v>789</v>
      </c>
      <c r="N90" t="s" s="4">
        <v>790</v>
      </c>
      <c r="O90" t="n" s="4">
        <v>81</v>
      </c>
      <c r="P90" t="s" s="4">
        <v>791</v>
      </c>
      <c r="Q90" t="s" s="4">
        <v>792</v>
      </c>
      <c r="R90" t="n" s="4">
        <v>64</v>
      </c>
      <c r="S90" t="s" s="4">
        <v>793</v>
      </c>
    </row>
    <row r="91" hidden="0" ht="30" customHeight="1" spans="1:1">
      <c r="A91" t="str" s="6">
        <f>HYPERLINK("https://www.ti.com.cn/product/cn/CC2564MODN", "CC2564MODN")</f>
      </c>
      <c r="B91" t="s" s="4">
        <v>794</v>
      </c>
      <c r="C91" t="str" s="6">
        <f>HYPERLINK("https://www.ti.com.cn/cn/lit/gpn/CC2564MODN", "PDF data sheet")</f>
      </c>
      <c r="D91" t="s" s="6">
        <v>588</v>
      </c>
      <c r="E91" t="s" s="4">
        <v>795</v>
      </c>
      <c r="F91" t="s" s="4">
        <v>796</v>
      </c>
      <c r="G91" t="s" s="4">
        <v/>
      </c>
      <c r="H91" t="s" s="4">
        <v/>
      </c>
      <c r="I91" t="s" s="4">
        <v/>
      </c>
      <c r="J91" t="n" s="4">
        <v>4.356</v>
      </c>
      <c r="K91" t="n" s="4">
        <v>3</v>
      </c>
      <c r="L91" t="s" s="4">
        <v>797</v>
      </c>
      <c r="M91" t="s" s="4">
        <v>798</v>
      </c>
      <c r="N91" t="s" s="4">
        <v>799</v>
      </c>
      <c r="O91" t="n" s="4">
        <v>49</v>
      </c>
      <c r="P91" t="s" s="4">
        <v>800</v>
      </c>
      <c r="Q91" t="s" s="4">
        <v>801</v>
      </c>
      <c r="R91" t="n" s="4">
        <v>33</v>
      </c>
      <c r="S91" t="s" s="4">
        <v>802</v>
      </c>
    </row>
    <row r="92" hidden="0" ht="30" customHeight="1" spans="1:1">
      <c r="A92" t="str" s="6">
        <f>HYPERLINK("https://www.ti.com.cn/product/cn/CC2592", "CC2592")</f>
      </c>
      <c r="B92" t="s" s="4">
        <v>803</v>
      </c>
      <c r="C92" t="str" s="6">
        <f>HYPERLINK("https://www.ti.com.cn/cn/lit/gpn/CC2592", "PDF data sheet")</f>
      </c>
      <c r="D92" t="s" s="6">
        <v>588</v>
      </c>
      <c r="E92" t="s" s="4">
        <v/>
      </c>
      <c r="F92" t="s" s="4">
        <v>804</v>
      </c>
      <c r="G92" t="n" s="4">
        <v>0</v>
      </c>
      <c r="H92" t="s" s="4">
        <v/>
      </c>
      <c r="I92" t="s" s="4">
        <v/>
      </c>
      <c r="J92" t="n" s="4">
        <v>1.308</v>
      </c>
      <c r="K92" t="s" s="4">
        <v>805</v>
      </c>
      <c r="L92" t="s" s="4">
        <v>806</v>
      </c>
      <c r="M92" t="s" s="4">
        <v>807</v>
      </c>
      <c r="N92" t="s" s="4">
        <v>808</v>
      </c>
      <c r="O92" t="n" s="4">
        <v>16</v>
      </c>
      <c r="P92" t="s" s="4">
        <v>809</v>
      </c>
      <c r="Q92" t="s" s="4">
        <v>810</v>
      </c>
      <c r="R92" t="n" s="4">
        <v>16</v>
      </c>
      <c r="S92" t="s" s="4">
        <v>811</v>
      </c>
    </row>
    <row r="93" hidden="0" ht="30" customHeight="1" spans="1:1">
      <c r="A93" t="str" s="6">
        <f>HYPERLINK("https://www.ti.com.cn/product/cn/TRPGR30ATGC", "TRPGR30ATGC")</f>
      </c>
      <c r="B93" t="s" s="4">
        <v>812</v>
      </c>
      <c r="C93" t="str" s="6">
        <f>HYPERLINK("https://www.ti.com.cn/cn/lit/gpn/TRPGR30ATGC", "PDF data sheet")</f>
      </c>
      <c r="D93" t="str" s="6">
        <f>HYPERLINK("https://www.ti.com.cn/document-viewer/cn/TRPGR30ATGC/datasheet", "HTML data sheet")</f>
      </c>
      <c r="E93" t="s" s="4">
        <v>813</v>
      </c>
      <c r="F93" t="s" s="4">
        <v/>
      </c>
      <c r="G93" t="s" s="4">
        <v/>
      </c>
      <c r="H93" t="s" s="4">
        <v/>
      </c>
      <c r="I93" t="s" s="4">
        <v/>
      </c>
      <c r="J93" t="n" s="4">
        <v>3.049</v>
      </c>
      <c r="K93" t="s" s="4">
        <v/>
      </c>
      <c r="L93" t="s" s="4">
        <v>814</v>
      </c>
      <c r="M93" t="s" s="4">
        <v>815</v>
      </c>
      <c r="N93" t="s" s="4">
        <v>816</v>
      </c>
      <c r="O93" t="s" s="4">
        <v>817</v>
      </c>
      <c r="P93" t="s" s="4">
        <v>818</v>
      </c>
      <c r="Q93" t="s" s="4">
        <v>819</v>
      </c>
      <c r="R93" t="n" s="4">
        <v>0</v>
      </c>
      <c r="S93" t="s" s="4">
        <v>820</v>
      </c>
    </row>
    <row r="94" hidden="0" ht="30" customHeight="1" spans="1:1">
      <c r="A94" t="str" s="6">
        <f>HYPERLINK("https://www.ti.com.cn/product/cn/CC1201", "CC1201")</f>
      </c>
      <c r="B94" t="s" s="4">
        <v>821</v>
      </c>
      <c r="C94" t="str" s="6">
        <f>HYPERLINK("https://www.ti.com.cn/cn/lit/gpn/CC1201", "PDF data sheet")</f>
      </c>
      <c r="D94" t="str" s="6">
        <f>HYPERLINK("https://www.ti.com.cn/document-viewer/cn/CC1201/datasheet", "HTML data sheet")</f>
      </c>
      <c r="E94" t="s" s="4">
        <v>822</v>
      </c>
      <c r="F94" t="s" s="4">
        <v>823</v>
      </c>
      <c r="G94" t="s" s="4">
        <v/>
      </c>
      <c r="H94" t="n" s="4">
        <v>1.25</v>
      </c>
      <c r="I94" t="s" s="4">
        <v/>
      </c>
      <c r="J94" t="n" s="4">
        <v>1.718</v>
      </c>
      <c r="K94" t="n" s="4">
        <v>1.25</v>
      </c>
      <c r="L94" t="s" s="4">
        <v>824</v>
      </c>
      <c r="M94" t="s" s="4">
        <v>825</v>
      </c>
      <c r="N94" t="s" s="4">
        <v>826</v>
      </c>
      <c r="O94" t="n" s="4">
        <v>25</v>
      </c>
      <c r="P94" t="s" s="4">
        <v>827</v>
      </c>
      <c r="Q94" t="s" s="4">
        <v>828</v>
      </c>
      <c r="R94" t="n" s="4">
        <v>32</v>
      </c>
      <c r="S94" t="s" s="4">
        <v>829</v>
      </c>
    </row>
    <row r="95" hidden="0" ht="30" customHeight="1" spans="1:1">
      <c r="A95" t="str" s="6">
        <f>HYPERLINK("https://www.ti.com.cn/product/cn/WL1831", "WL1831")</f>
      </c>
      <c r="B95" t="s" s="4">
        <v>830</v>
      </c>
      <c r="C95" t="str" s="6">
        <f>HYPERLINK("https://www.ti.com.cn/cn/lit/gpn/WL1831", "PDF data sheet")</f>
      </c>
      <c r="D95" t="str" s="6">
        <f>HYPERLINK("https://www.ti.com.cn/document-viewer/cn/WL1831/datasheet", "HTML data sheet")</f>
      </c>
      <c r="E95" t="s" s="4">
        <v>831</v>
      </c>
      <c r="F95" t="s" s="4">
        <v>832</v>
      </c>
      <c r="G95" t="s" s="4">
        <v/>
      </c>
      <c r="H95" t="n" s="4">
        <v>100</v>
      </c>
      <c r="I95" t="s" s="4">
        <v/>
      </c>
      <c r="J95" t="n" s="4">
        <v>3.1</v>
      </c>
      <c r="K95" t="n" s="4">
        <v>144</v>
      </c>
      <c r="L95" t="s" s="4">
        <v>833</v>
      </c>
      <c r="M95" t="s" s="4">
        <v>834</v>
      </c>
      <c r="N95" t="s" s="4">
        <v>835</v>
      </c>
      <c r="O95" t="n" s="4">
        <v>22.875200000000007</v>
      </c>
      <c r="P95" t="s" s="4">
        <v>836</v>
      </c>
      <c r="Q95" t="s" s="4">
        <v>837</v>
      </c>
      <c r="R95" t="n" s="4">
        <v>130</v>
      </c>
      <c r="S95" t="s" s="4">
        <v>838</v>
      </c>
    </row>
    <row r="96" hidden="0" ht="30" customHeight="1" spans="1:1">
      <c r="A96" t="str" s="6">
        <f>HYPERLINK("https://www.ti.com.cn/product/cn/CC430F5125", "CC430F5125")</f>
      </c>
      <c r="B96" t="s" s="4">
        <v>839</v>
      </c>
      <c r="C96" t="str" s="6">
        <f>HYPERLINK("https://www.ti.com.cn/cn/lit/gpn/CC430F5125", "PDF data sheet")</f>
      </c>
      <c r="D96" t="str" s="6">
        <f>HYPERLINK("https://www.ti.com.cn/document-viewer/cn/CC430F5125/datasheet", "HTML data sheet")</f>
      </c>
      <c r="E96" t="s" s="4">
        <v>840</v>
      </c>
      <c r="F96" t="s" s="4">
        <v/>
      </c>
      <c r="G96" t="n" s="4">
        <v>16</v>
      </c>
      <c r="H96" t="n" s="4">
        <v>0.5</v>
      </c>
      <c r="I96" t="s" s="4">
        <v>841</v>
      </c>
      <c r="J96" t="n" s="4">
        <v>2.388</v>
      </c>
      <c r="K96" t="n" s="4">
        <v>0.5</v>
      </c>
      <c r="L96" t="s" s="4">
        <v>842</v>
      </c>
      <c r="M96" t="s" s="4">
        <v>843</v>
      </c>
      <c r="N96" t="s" s="4">
        <v>844</v>
      </c>
      <c r="O96" t="n" s="4">
        <v>49</v>
      </c>
      <c r="P96" t="s" s="4">
        <v>845</v>
      </c>
      <c r="Q96" t="s" s="4">
        <v>846</v>
      </c>
      <c r="R96" t="n" s="4">
        <v>48</v>
      </c>
      <c r="S96" t="s" s="4">
        <v>847</v>
      </c>
    </row>
    <row r="97" hidden="0" ht="30" customHeight="1" spans="1:1">
      <c r="A97" t="str" s="6">
        <f>HYPERLINK("https://www.ti.com.cn/product/cn/TRPGR30ATGA", "TRPGR30ATGA")</f>
      </c>
      <c r="B97" t="s" s="4">
        <v>848</v>
      </c>
      <c r="C97" t="str" s="6">
        <f>HYPERLINK("https://www.ti.com.cn/cn/lit/gpn/TRPGR30ATGA", "PDF data sheet")</f>
      </c>
      <c r="D97" t="s" s="6">
        <v>588</v>
      </c>
      <c r="E97" t="s" s="4">
        <v>849</v>
      </c>
      <c r="F97" t="s" s="4">
        <v/>
      </c>
      <c r="G97" t="s" s="4">
        <v/>
      </c>
      <c r="H97" t="s" s="4">
        <v/>
      </c>
      <c r="I97" t="s" s="4">
        <v/>
      </c>
      <c r="J97" t="n" s="4">
        <v>2.378</v>
      </c>
      <c r="K97" t="s" s="4">
        <v/>
      </c>
      <c r="L97" t="s" s="4">
        <v>850</v>
      </c>
      <c r="M97" t="s" s="4">
        <v>851</v>
      </c>
      <c r="N97" t="s" s="4">
        <v>852</v>
      </c>
      <c r="O97" t="s" s="4">
        <v>853</v>
      </c>
      <c r="P97" t="s" s="4">
        <v>854</v>
      </c>
      <c r="Q97" t="s" s="4">
        <v>855</v>
      </c>
      <c r="R97" t="n" s="4">
        <v>0</v>
      </c>
      <c r="S97" t="s" s="4">
        <v>856</v>
      </c>
    </row>
    <row r="98" hidden="0" ht="30" customHeight="1" spans="1:1">
      <c r="A98" t="str" s="6">
        <f>HYPERLINK("https://www.ti.com.cn/product/cn/TRPGR30ATGB", "TRPGR30ATGB")</f>
      </c>
      <c r="B98" t="s" s="4">
        <v>857</v>
      </c>
      <c r="C98" t="str" s="6">
        <f>HYPERLINK("https://www.ti.com.cn/cn/lit/gpn/TRPGR30ATGB", "PDF data sheet")</f>
      </c>
      <c r="D98" t="s" s="6">
        <v>588</v>
      </c>
      <c r="E98" t="s" s="4">
        <v>858</v>
      </c>
      <c r="F98" t="s" s="4">
        <v/>
      </c>
      <c r="G98" t="s" s="4">
        <v/>
      </c>
      <c r="H98" t="s" s="4">
        <v/>
      </c>
      <c r="I98" t="s" s="4">
        <v/>
      </c>
      <c r="J98" t="n" s="4">
        <v>2.562</v>
      </c>
      <c r="K98" t="s" s="4">
        <v/>
      </c>
      <c r="L98" t="s" s="4">
        <v>859</v>
      </c>
      <c r="M98" t="s" s="4">
        <v>860</v>
      </c>
      <c r="N98" t="s" s="4">
        <v>861</v>
      </c>
      <c r="O98" t="s" s="4">
        <v>862</v>
      </c>
      <c r="P98" t="s" s="4">
        <v>863</v>
      </c>
      <c r="Q98" t="s" s="4">
        <v>864</v>
      </c>
      <c r="R98" t="n" s="4">
        <v>0</v>
      </c>
      <c r="S98" t="s" s="4">
        <v>865</v>
      </c>
    </row>
    <row r="99" hidden="0" ht="30" customHeight="1" spans="1:1">
      <c r="A99" t="str" s="6">
        <f>HYPERLINK("https://www.ti.com.cn/product/cn/TRPGR30ENATGA", "TRPGR30ENATGA")</f>
      </c>
      <c r="B99" t="s" s="4">
        <v>866</v>
      </c>
      <c r="C99" t="str" s="6">
        <f>HYPERLINK("https://www.ti.com.cn/cn/lit/gpn/TRPGR30ENATGA", "PDF data sheet")</f>
      </c>
      <c r="D99" t="s" s="6">
        <v>588</v>
      </c>
      <c r="E99" t="s" s="4">
        <v>867</v>
      </c>
      <c r="F99" t="s" s="4">
        <v/>
      </c>
      <c r="G99" t="s" s="4">
        <v/>
      </c>
      <c r="H99" t="s" s="4">
        <v/>
      </c>
      <c r="I99" t="s" s="4">
        <v/>
      </c>
      <c r="J99" t="n" s="4">
        <v>2.795</v>
      </c>
      <c r="K99" t="s" s="4">
        <v/>
      </c>
      <c r="L99" t="s" s="4">
        <v>868</v>
      </c>
      <c r="M99" t="s" s="4">
        <v>869</v>
      </c>
      <c r="N99" t="s" s="4">
        <v>870</v>
      </c>
      <c r="O99" t="s" s="4">
        <v>871</v>
      </c>
      <c r="P99" t="s" s="4">
        <v>872</v>
      </c>
      <c r="Q99" t="s" s="4">
        <v>873</v>
      </c>
      <c r="R99" t="n" s="4">
        <v>0</v>
      </c>
      <c r="S99" t="s" s="4">
        <v>874</v>
      </c>
    </row>
    <row r="100" hidden="0" ht="30" customHeight="1" spans="1:1">
      <c r="A100" t="str" s="6">
        <f>HYPERLINK("https://www.ti.com.cn/product/cn/TRPGR30ENATGB", "TRPGR30ENATGB")</f>
      </c>
      <c r="B100" t="s" s="4">
        <v>875</v>
      </c>
      <c r="C100" t="str" s="6">
        <f>HYPERLINK("https://www.ti.com.cn/cn/lit/gpn/TRPGR30ENATGB", "PDF data sheet")</f>
      </c>
      <c r="D100" t="s" s="6">
        <v>588</v>
      </c>
      <c r="E100" t="s" s="4">
        <v>876</v>
      </c>
      <c r="F100" t="s" s="4">
        <v/>
      </c>
      <c r="G100" t="s" s="4">
        <v/>
      </c>
      <c r="H100" t="s" s="4">
        <v/>
      </c>
      <c r="I100" t="s" s="4">
        <v/>
      </c>
      <c r="J100" t="n" s="4">
        <v>3.047</v>
      </c>
      <c r="K100" t="s" s="4">
        <v/>
      </c>
      <c r="L100" t="s" s="4">
        <v>877</v>
      </c>
      <c r="M100" t="s" s="4">
        <v>878</v>
      </c>
      <c r="N100" t="s" s="4">
        <v>879</v>
      </c>
      <c r="O100" t="s" s="4">
        <v>880</v>
      </c>
      <c r="P100" t="s" s="4">
        <v>881</v>
      </c>
      <c r="Q100" t="s" s="4">
        <v>882</v>
      </c>
      <c r="R100" t="n" s="4">
        <v>0</v>
      </c>
      <c r="S100" t="s" s="4">
        <v>883</v>
      </c>
    </row>
    <row r="101" hidden="0" ht="30" customHeight="1" spans="1:1">
      <c r="A101" t="str" s="6">
        <f>HYPERLINK("https://www.ti.com.cn/product/cn/WL1801", "WL1801")</f>
      </c>
      <c r="B101" t="s" s="4">
        <v>884</v>
      </c>
      <c r="C101" t="str" s="6">
        <f>HYPERLINK("https://www.ti.com.cn/cn/lit/gpn/WL1801", "PDF data sheet")</f>
      </c>
      <c r="D101" t="str" s="6">
        <f>HYPERLINK("https://www.ti.com.cn/document-viewer/cn/WL1801/datasheet", "HTML data sheet")</f>
      </c>
      <c r="E101" t="s" s="4">
        <v>885</v>
      </c>
      <c r="F101" t="s" s="4">
        <v>886</v>
      </c>
      <c r="G101" t="s" s="4">
        <v/>
      </c>
      <c r="H101" t="n" s="4">
        <v>100</v>
      </c>
      <c r="I101" t="s" s="4">
        <v/>
      </c>
      <c r="J101" t="n" s="4">
        <v>2.8</v>
      </c>
      <c r="K101" t="n" s="4">
        <v>144</v>
      </c>
      <c r="L101" t="s" s="4">
        <v>887</v>
      </c>
      <c r="M101" t="s" s="4">
        <v>888</v>
      </c>
      <c r="N101" t="s" s="4">
        <v>889</v>
      </c>
      <c r="O101" t="n" s="4">
        <v>22.875200000000007</v>
      </c>
      <c r="P101" t="s" s="4">
        <v>890</v>
      </c>
      <c r="Q101" t="s" s="4">
        <v>891</v>
      </c>
      <c r="R101" t="n" s="4">
        <v>130</v>
      </c>
      <c r="S101" t="s" s="4">
        <v>892</v>
      </c>
    </row>
    <row r="102" hidden="0" ht="30" customHeight="1" spans="1:1">
      <c r="A102" t="str" s="6">
        <f>HYPERLINK("https://www.ti.com.cn/product/cn/WL1805MOD", "WL1805MOD")</f>
      </c>
      <c r="B102" t="s" s="4">
        <v>893</v>
      </c>
      <c r="C102" t="str" s="6">
        <f>HYPERLINK("https://www.ti.com.cn/cn/lit/gpn/WL1805MOD", "PDF data sheet")</f>
      </c>
      <c r="D102" t="str" s="6">
        <f>HYPERLINK("https://www.ti.com.cn/document-viewer/cn/WL1805MOD/datasheet", "HTML data sheet")</f>
      </c>
      <c r="E102" t="s" s="4">
        <v>894</v>
      </c>
      <c r="F102" t="s" s="4">
        <v>895</v>
      </c>
      <c r="G102" t="s" s="4">
        <v/>
      </c>
      <c r="H102" t="n" s="4">
        <v>100</v>
      </c>
      <c r="I102" t="s" s="4">
        <v/>
      </c>
      <c r="J102" t="n" s="4">
        <v>8.49</v>
      </c>
      <c r="K102" t="n" s="4">
        <v>144</v>
      </c>
      <c r="L102" t="s" s="4">
        <v>896</v>
      </c>
      <c r="M102" t="s" s="4">
        <v>897</v>
      </c>
      <c r="N102" t="s" s="4">
        <v>898</v>
      </c>
      <c r="O102" t="n" s="4">
        <v>178.22</v>
      </c>
      <c r="P102" t="s" s="4">
        <v>899</v>
      </c>
      <c r="Q102" t="s" s="4">
        <v>900</v>
      </c>
      <c r="R102" t="n" s="4">
        <v>100</v>
      </c>
      <c r="S102" t="s" s="4">
        <v>901</v>
      </c>
    </row>
    <row r="103" hidden="0" ht="30" customHeight="1" spans="1:1">
      <c r="A103" t="str" s="6">
        <f>HYPERLINK("https://www.ti.com.cn/product/cn/WL1831MOD", "WL1831MOD")</f>
      </c>
      <c r="B103" t="s" s="4">
        <v>902</v>
      </c>
      <c r="C103" t="str" s="6">
        <f>HYPERLINK("https://www.ti.com.cn/cn/lit/gpn/WL1831MOD", "PDF data sheet")</f>
      </c>
      <c r="D103" t="str" s="6">
        <f>HYPERLINK("https://www.ti.com.cn/document-viewer/cn/WL1831MOD/datasheet", "HTML data sheet")</f>
      </c>
      <c r="E103" t="s" s="4">
        <v>903</v>
      </c>
      <c r="F103" t="s" s="4">
        <v>904</v>
      </c>
      <c r="G103" t="s" s="4">
        <v/>
      </c>
      <c r="H103" t="n" s="4">
        <v>100</v>
      </c>
      <c r="I103" t="s" s="4">
        <v/>
      </c>
      <c r="J103" t="n" s="4">
        <v>8.49</v>
      </c>
      <c r="K103" t="n" s="4">
        <v>144</v>
      </c>
      <c r="L103" t="s" s="4">
        <v>905</v>
      </c>
      <c r="M103" t="s" s="4">
        <v>906</v>
      </c>
      <c r="N103" t="s" s="4">
        <v>907</v>
      </c>
      <c r="O103" t="n" s="4">
        <v>178.22</v>
      </c>
      <c r="P103" t="s" s="4">
        <v>908</v>
      </c>
      <c r="Q103" t="s" s="4">
        <v>909</v>
      </c>
      <c r="R103" t="n" s="4">
        <v>100</v>
      </c>
      <c r="S103" t="s" s="4">
        <v>910</v>
      </c>
    </row>
    <row r="104" hidden="0" ht="30" customHeight="1" spans="1:1">
      <c r="A104" t="str" s="6">
        <f>HYPERLINK("https://www.ti.com.cn/product/cn/WL1835MOD", "WL1835MOD")</f>
      </c>
      <c r="B104" t="s" s="4">
        <v>911</v>
      </c>
      <c r="C104" t="str" s="6">
        <f>HYPERLINK("https://www.ti.com.cn/cn/lit/gpn/WL1835MOD", "PDF data sheet")</f>
      </c>
      <c r="D104" t="str" s="6">
        <f>HYPERLINK("https://www.ti.com.cn/document-viewer/cn/WL1835MOD/datasheet", "HTML data sheet")</f>
      </c>
      <c r="E104" t="s" s="4">
        <v>912</v>
      </c>
      <c r="F104" t="s" s="4">
        <v>913</v>
      </c>
      <c r="G104" t="s" s="4">
        <v/>
      </c>
      <c r="H104" t="n" s="4">
        <v>100</v>
      </c>
      <c r="I104" t="s" s="4">
        <v/>
      </c>
      <c r="J104" t="n" s="4">
        <v>9.99</v>
      </c>
      <c r="K104" t="n" s="4">
        <v>144</v>
      </c>
      <c r="L104" t="s" s="4">
        <v>914</v>
      </c>
      <c r="M104" t="s" s="4">
        <v>915</v>
      </c>
      <c r="N104" t="s" s="4">
        <v>916</v>
      </c>
      <c r="O104" t="n" s="4">
        <v>178.22</v>
      </c>
      <c r="P104" t="s" s="4">
        <v>917</v>
      </c>
      <c r="Q104" t="s" s="4">
        <v>918</v>
      </c>
      <c r="R104" t="n" s="4">
        <v>100</v>
      </c>
      <c r="S104" t="s" s="4">
        <v>919</v>
      </c>
    </row>
    <row r="105" hidden="0" ht="30" customHeight="1" spans="1:1">
      <c r="A105" t="str" s="6">
        <f>HYPERLINK("https://www.ti.com.cn/product/cn/WL1801MOD", "WL1801MOD")</f>
      </c>
      <c r="B105" t="s" s="4">
        <v>920</v>
      </c>
      <c r="C105" t="str" s="6">
        <f>HYPERLINK("https://www.ti.com.cn/cn/lit/gpn/WL1801MOD", "PDF data sheet")</f>
      </c>
      <c r="D105" t="str" s="6">
        <f>HYPERLINK("https://www.ti.com.cn/document-viewer/cn/WL1801MOD/datasheet", "HTML data sheet")</f>
      </c>
      <c r="E105" t="s" s="4">
        <v>921</v>
      </c>
      <c r="F105" t="s" s="4">
        <v>922</v>
      </c>
      <c r="G105" t="s" s="4">
        <v/>
      </c>
      <c r="H105" t="n" s="4">
        <v>100</v>
      </c>
      <c r="I105" t="s" s="4">
        <v/>
      </c>
      <c r="J105" t="n" s="4">
        <v>5.99</v>
      </c>
      <c r="K105" t="n" s="4">
        <v>144</v>
      </c>
      <c r="L105" t="s" s="4">
        <v>923</v>
      </c>
      <c r="M105" t="s" s="4">
        <v>924</v>
      </c>
      <c r="N105" t="s" s="4">
        <v>925</v>
      </c>
      <c r="O105" t="n" s="4">
        <v>178.22</v>
      </c>
      <c r="P105" t="s" s="4">
        <v>926</v>
      </c>
      <c r="Q105" t="s" s="4">
        <v>927</v>
      </c>
      <c r="R105" t="n" s="4">
        <v>100</v>
      </c>
      <c r="S105" t="s" s="4">
        <v>928</v>
      </c>
    </row>
    <row r="106" hidden="0" ht="30" customHeight="1" spans="1:1">
      <c r="A106" t="str" s="6">
        <f>HYPERLINK("https://www.ti.com.cn/product/cn/CC2420", "CC2420")</f>
      </c>
      <c r="B106" t="s" s="4">
        <v>929</v>
      </c>
      <c r="C106" t="str" s="6">
        <f>HYPERLINK("https://www.ti.com.cn/cn/lit/gpn/CC2420", "PDF data sheet")</f>
      </c>
      <c r="D106" t="s" s="6">
        <v>588</v>
      </c>
      <c r="E106" t="s" s="4">
        <v>930</v>
      </c>
      <c r="F106" t="s" s="4">
        <v/>
      </c>
      <c r="G106" t="s" s="4">
        <v/>
      </c>
      <c r="H106" t="s" s="4">
        <v/>
      </c>
      <c r="I106" t="s" s="4">
        <v/>
      </c>
      <c r="J106" t="n" s="4">
        <v>4.198</v>
      </c>
      <c r="K106" t="n" s="4">
        <v>0.25</v>
      </c>
      <c r="L106" t="s" s="4">
        <v>931</v>
      </c>
      <c r="M106" t="s" s="4">
        <v>932</v>
      </c>
      <c r="N106" t="s" s="4">
        <v>933</v>
      </c>
      <c r="O106" t="n" s="4">
        <v>49</v>
      </c>
      <c r="P106" t="s" s="4">
        <v>934</v>
      </c>
      <c r="Q106" t="s" s="4">
        <v>935</v>
      </c>
      <c r="R106" t="n" s="4">
        <v>48</v>
      </c>
      <c r="S106" t="s" s="4">
        <v>936</v>
      </c>
    </row>
    <row r="107" hidden="0" ht="30" customHeight="1" spans="1:1">
      <c r="A107" t="str" s="6">
        <f>HYPERLINK("https://www.ti.com.cn/product/cn/CC1200", "CC1200")</f>
      </c>
      <c r="B107" t="s" s="4">
        <v>937</v>
      </c>
      <c r="C107" t="str" s="6">
        <f>HYPERLINK("https://www.ti.com.cn/cn/lit/gpn/CC1200", "PDF data sheet")</f>
      </c>
      <c r="D107" t="str" s="6">
        <f>HYPERLINK("https://www.ti.com.cn/document-viewer/cn/CC1200/datasheet", "HTML data sheet")</f>
      </c>
      <c r="E107" t="s" s="4">
        <v>938</v>
      </c>
      <c r="F107" t="s" s="4">
        <v/>
      </c>
      <c r="G107" t="s" s="4">
        <v/>
      </c>
      <c r="H107" t="n" s="4">
        <v>1.25</v>
      </c>
      <c r="I107" t="s" s="4">
        <v/>
      </c>
      <c r="J107" t="n" s="4">
        <v>1.7</v>
      </c>
      <c r="K107" t="n" s="4">
        <v>1.25</v>
      </c>
      <c r="L107" t="s" s="4">
        <v>939</v>
      </c>
      <c r="M107" t="s" s="4">
        <v>940</v>
      </c>
      <c r="N107" t="s" s="4">
        <v>941</v>
      </c>
      <c r="O107" t="n" s="4">
        <v>25</v>
      </c>
      <c r="P107" t="s" s="4">
        <v>942</v>
      </c>
      <c r="Q107" t="s" s="4">
        <v>943</v>
      </c>
      <c r="R107" t="n" s="4">
        <v>32</v>
      </c>
      <c r="S107" t="s" s="4">
        <v>944</v>
      </c>
    </row>
    <row r="108" hidden="0" ht="30" customHeight="1" spans="1:1">
      <c r="A108" t="str" s="6">
        <f>HYPERLINK("https://www.ti.com.cn/product/cn/RF430CL330H", "RF430CL330H")</f>
      </c>
      <c r="B108" t="s" s="4">
        <v>945</v>
      </c>
      <c r="C108" t="str" s="6">
        <f>HYPERLINK("https://www.ti.com.cn/cn/lit/gpn/RF430CL330H", "PDF data sheet")</f>
      </c>
      <c r="D108" t="str" s="6">
        <f>HYPERLINK("https://www.ti.com.cn/document-viewer/cn/RF430CL330H/datasheet", "HTML data sheet")</f>
      </c>
      <c r="E108" t="s" s="4">
        <v>946</v>
      </c>
      <c r="F108" t="s" s="4">
        <v>947</v>
      </c>
      <c r="G108" t="s" s="4">
        <v/>
      </c>
      <c r="H108" t="s" s="4">
        <v/>
      </c>
      <c r="I108" t="s" s="4">
        <v/>
      </c>
      <c r="J108" t="n" s="4">
        <v>0.42</v>
      </c>
      <c r="K108" t="n" s="4">
        <v>0.848</v>
      </c>
      <c r="L108" t="s" s="4">
        <v>948</v>
      </c>
      <c r="M108" t="s" s="4">
        <v>949</v>
      </c>
      <c r="N108" t="s" s="4">
        <v>950</v>
      </c>
      <c r="O108" t="s" s="4">
        <v>951</v>
      </c>
      <c r="P108" t="s" s="4">
        <v>952</v>
      </c>
      <c r="Q108" t="s" s="4">
        <v>953</v>
      </c>
      <c r="R108" t="s" s="4">
        <v>954</v>
      </c>
      <c r="S108" t="s" s="4">
        <v>955</v>
      </c>
    </row>
    <row r="109" hidden="0" ht="30" customHeight="1" spans="1:1">
      <c r="A109" t="str" s="6">
        <f>HYPERLINK("https://www.ti.com.cn/product/cn/CC2538", "CC2538")</f>
      </c>
      <c r="B109" t="s" s="4">
        <v>956</v>
      </c>
      <c r="C109" t="str" s="6">
        <f>HYPERLINK("https://www.ti.com.cn/cn/lit/gpn/CC2538", "PDF data sheet")</f>
      </c>
      <c r="D109" t="str" s="6">
        <f>HYPERLINK("https://www.ti.com.cn/document-viewer/cn/CC2538/datasheet", "HTML data sheet")</f>
      </c>
      <c r="E109" t="s" s="4">
        <v/>
      </c>
      <c r="F109" t="s" s="4">
        <v>957</v>
      </c>
      <c r="G109" t="n" s="4">
        <v>512</v>
      </c>
      <c r="H109" t="n" s="4">
        <v>0.25</v>
      </c>
      <c r="I109" t="s" s="4">
        <v>958</v>
      </c>
      <c r="J109" t="n" s="4">
        <v>4.464</v>
      </c>
      <c r="K109" t="n" s="4">
        <v>0.25</v>
      </c>
      <c r="L109" t="s" s="4">
        <v>959</v>
      </c>
      <c r="M109" t="s" s="4">
        <v>960</v>
      </c>
      <c r="N109" t="s" s="4">
        <v>961</v>
      </c>
      <c r="O109" t="n" s="4">
        <v>64</v>
      </c>
      <c r="P109" t="s" s="4">
        <v>962</v>
      </c>
      <c r="Q109" t="s" s="4">
        <v>963</v>
      </c>
      <c r="R109" t="n" s="4">
        <v>56</v>
      </c>
      <c r="S109" t="s" s="4">
        <v>964</v>
      </c>
    </row>
    <row r="110" hidden="0" ht="30" customHeight="1" spans="1:1">
      <c r="A110" t="str" s="6">
        <f>HYPERLINK("https://www.ti.com.cn/product/cn/CC1100E", "CC1100E")</f>
      </c>
      <c r="B110" t="s" s="4">
        <v>965</v>
      </c>
      <c r="C110" t="str" s="6">
        <f>HYPERLINK("https://www.ti.com.cn/cn/lit/gpn/CC1100E", "PDF data sheet")</f>
      </c>
      <c r="D110" t="s" s="6">
        <v>588</v>
      </c>
      <c r="E110" t="s" s="4">
        <v>966</v>
      </c>
      <c r="F110" t="s" s="4">
        <v>967</v>
      </c>
      <c r="G110" t="s" s="4">
        <v/>
      </c>
      <c r="H110" t="n" s="4">
        <v>0.6</v>
      </c>
      <c r="I110" t="s" s="4">
        <v/>
      </c>
      <c r="J110" t="n" s="4">
        <v>1.139</v>
      </c>
      <c r="K110" t="n" s="4">
        <v>0.5</v>
      </c>
      <c r="L110" t="s" s="4">
        <v>968</v>
      </c>
      <c r="M110" t="s" s="4">
        <v>969</v>
      </c>
      <c r="N110" t="s" s="4">
        <v>970</v>
      </c>
      <c r="O110" t="n" s="4">
        <v>16</v>
      </c>
      <c r="P110" t="s" s="4">
        <v>971</v>
      </c>
      <c r="Q110" t="s" s="4">
        <v>972</v>
      </c>
      <c r="R110" t="n" s="4">
        <v>20</v>
      </c>
      <c r="S110" t="s" s="4">
        <v>973</v>
      </c>
    </row>
    <row r="111" hidden="0" ht="30" customHeight="1" spans="1:1">
      <c r="A111" t="str" s="6">
        <f>HYPERLINK("https://www.ti.com.cn/product/cn/CC2510", "CC2510")</f>
      </c>
      <c r="B111" t="s" s="4">
        <v>974</v>
      </c>
      <c r="C111" t="str" s="6">
        <f>HYPERLINK("https://www.ti.com.cn/cn/lit/gpn/CC2510", "PDF data sheet")</f>
      </c>
      <c r="D111" t="s" s="6">
        <v>588</v>
      </c>
      <c r="E111" t="s" s="4">
        <v>975</v>
      </c>
      <c r="F111" t="s" s="4">
        <v>976</v>
      </c>
      <c r="G111" t="s" s="4">
        <v/>
      </c>
      <c r="H111" t="n" s="4">
        <v>0.5</v>
      </c>
      <c r="I111" t="s" s="4">
        <v/>
      </c>
      <c r="J111" t="n" s="4">
        <v>2.15</v>
      </c>
      <c r="K111" t="n" s="4">
        <v>0.5</v>
      </c>
      <c r="L111" t="s" s="4">
        <v>977</v>
      </c>
      <c r="M111" t="s" s="4">
        <v>978</v>
      </c>
      <c r="N111" t="s" s="4">
        <v>979</v>
      </c>
      <c r="O111" t="n" s="4">
        <v>36</v>
      </c>
      <c r="P111" t="s" s="4">
        <v>980</v>
      </c>
      <c r="Q111" t="s" s="4">
        <v>981</v>
      </c>
      <c r="R111" t="n" s="4">
        <v>36</v>
      </c>
      <c r="S111" t="s" s="4">
        <v>982</v>
      </c>
    </row>
    <row r="112" hidden="0" ht="30" customHeight="1" spans="1:1">
      <c r="A112" t="str" s="6">
        <f>HYPERLINK("https://www.ti.com.cn/product/cn/CC2510F8", "CC2510F8")</f>
      </c>
      <c r="B112" t="s" s="4">
        <v>983</v>
      </c>
      <c r="C112" t="str" s="6">
        <f>HYPERLINK("https://www.ti.com.cn/cn/lit/gpn/CC2510F8", "PDF data sheet")</f>
      </c>
      <c r="D112" t="s" s="6">
        <v>588</v>
      </c>
      <c r="E112" t="s" s="4">
        <v>984</v>
      </c>
      <c r="F112" t="s" s="4">
        <v/>
      </c>
      <c r="G112" t="s" s="4">
        <v/>
      </c>
      <c r="H112" t="s" s="4">
        <v/>
      </c>
      <c r="I112" t="s" s="4">
        <v/>
      </c>
      <c r="J112" t="n" s="4">
        <v>2.13</v>
      </c>
      <c r="K112" t="n" s="4">
        <v>0.5</v>
      </c>
      <c r="L112" t="s" s="4">
        <v>985</v>
      </c>
      <c r="M112" t="s" s="4">
        <v>986</v>
      </c>
      <c r="N112" t="s" s="4">
        <v>987</v>
      </c>
      <c r="O112" t="n" s="4">
        <v>36</v>
      </c>
      <c r="P112" t="s" s="4">
        <v>988</v>
      </c>
      <c r="Q112" t="s" s="4">
        <v>989</v>
      </c>
      <c r="R112" t="n" s="4">
        <v>36</v>
      </c>
      <c r="S112" t="s" s="4">
        <v>990</v>
      </c>
    </row>
    <row r="113" hidden="0" ht="30" customHeight="1" spans="1:1">
      <c r="A113" t="str" s="6">
        <f>HYPERLINK("https://www.ti.com.cn/product/cn/CC1101", "CC1101")</f>
      </c>
      <c r="B113" t="s" s="4">
        <v>991</v>
      </c>
      <c r="C113" t="str" s="6">
        <f>HYPERLINK("https://www.ti.com.cn/cn/lit/gpn/CC1101", "PDF data sheet")</f>
      </c>
      <c r="D113" t="s" s="6">
        <v>588</v>
      </c>
      <c r="E113" t="s" s="4">
        <v>992</v>
      </c>
      <c r="F113" t="s" s="4">
        <v>993</v>
      </c>
      <c r="G113" t="s" s="4">
        <v/>
      </c>
      <c r="H113" t="n" s="4">
        <v>0.6</v>
      </c>
      <c r="I113" t="s" s="4">
        <v/>
      </c>
      <c r="J113" t="n" s="4">
        <v>1.15</v>
      </c>
      <c r="K113" t="n" s="4">
        <v>0.5</v>
      </c>
      <c r="L113" t="s" s="4">
        <v>994</v>
      </c>
      <c r="M113" t="s" s="4">
        <v>995</v>
      </c>
      <c r="N113" t="s" s="4">
        <v>996</v>
      </c>
      <c r="O113" t="n" s="4">
        <v>16</v>
      </c>
      <c r="P113" t="s" s="4">
        <v>997</v>
      </c>
      <c r="Q113" t="s" s="4">
        <v>998</v>
      </c>
      <c r="R113" t="n" s="4">
        <v>20</v>
      </c>
      <c r="S113" t="s" s="4">
        <v>999</v>
      </c>
    </row>
    <row r="114" hidden="0" ht="30" customHeight="1" spans="1:1">
      <c r="A114" t="str" s="6">
        <f>HYPERLINK("https://www.ti.com.cn/product/cn/CC110L", "CC110L")</f>
      </c>
      <c r="B114" t="s" s="4">
        <v>1000</v>
      </c>
      <c r="C114" t="str" s="6">
        <f>HYPERLINK("https://www.ti.com.cn/cn/lit/gpn/CC110L", "PDF data sheet")</f>
      </c>
      <c r="D114" t="str" s="6">
        <f>HYPERLINK("https://www.ti.com.cn/document-viewer/cn/CC110L/datasheet", "HTML data sheet")</f>
      </c>
      <c r="E114" t="s" s="4">
        <v>1001</v>
      </c>
      <c r="F114" t="s" s="4">
        <v>1002</v>
      </c>
      <c r="G114" t="s" s="4">
        <v/>
      </c>
      <c r="H114" t="n" s="4">
        <v>0.6</v>
      </c>
      <c r="I114" t="s" s="4">
        <v/>
      </c>
      <c r="J114" t="n" s="4">
        <v>0.815</v>
      </c>
      <c r="K114" t="n" s="4">
        <v>0.6</v>
      </c>
      <c r="L114" t="s" s="4">
        <v>1003</v>
      </c>
      <c r="M114" t="s" s="4">
        <v>1004</v>
      </c>
      <c r="N114" t="s" s="4">
        <v>1005</v>
      </c>
      <c r="O114" t="n" s="4">
        <v>16</v>
      </c>
      <c r="P114" t="s" s="4">
        <v>1006</v>
      </c>
      <c r="Q114" t="s" s="4">
        <v>1007</v>
      </c>
      <c r="R114" t="n" s="4">
        <v>20</v>
      </c>
      <c r="S114" t="s" s="4">
        <v>1008</v>
      </c>
    </row>
    <row r="115" hidden="0" ht="30" customHeight="1" spans="1:1">
      <c r="A115" t="str" s="6">
        <f>HYPERLINK("https://www.ti.com.cn/product/cn/CC113L", "CC113L")</f>
      </c>
      <c r="B115" t="s" s="4">
        <v>1009</v>
      </c>
      <c r="C115" t="str" s="6">
        <f>HYPERLINK("https://www.ti.com.cn/cn/lit/gpn/CC113L", "PDF data sheet")</f>
      </c>
      <c r="D115" t="str" s="6">
        <f>HYPERLINK("https://www.ti.com.cn/document-viewer/cn/CC113L/datasheet", "HTML data sheet")</f>
      </c>
      <c r="E115" t="s" s="4">
        <v>1010</v>
      </c>
      <c r="F115" t="s" s="4">
        <v>1011</v>
      </c>
      <c r="G115" t="s" s="4">
        <v/>
      </c>
      <c r="H115" t="n" s="4">
        <v>0.6</v>
      </c>
      <c r="I115" t="s" s="4">
        <v/>
      </c>
      <c r="J115" t="n" s="4">
        <v>0.588</v>
      </c>
      <c r="K115" t="n" s="4">
        <v>0.6</v>
      </c>
      <c r="L115" t="s" s="4">
        <v>1012</v>
      </c>
      <c r="M115" t="s" s="4">
        <v>1013</v>
      </c>
      <c r="N115" t="s" s="4">
        <v>1014</v>
      </c>
      <c r="O115" t="n" s="4">
        <v>16</v>
      </c>
      <c r="P115" t="s" s="4">
        <v>1015</v>
      </c>
      <c r="Q115" t="s" s="4">
        <v>1016</v>
      </c>
      <c r="R115" t="n" s="4">
        <v>20</v>
      </c>
      <c r="S115" t="s" s="4">
        <v>1017</v>
      </c>
    </row>
    <row r="116" hidden="0" ht="30" customHeight="1" spans="1:1">
      <c r="A116" t="str" s="6">
        <f>HYPERLINK("https://www.ti.com.cn/product/cn/CC115L", "CC115L")</f>
      </c>
      <c r="B116" t="s" s="4">
        <v>1018</v>
      </c>
      <c r="C116" t="str" s="6">
        <f>HYPERLINK("https://www.ti.com.cn/cn/lit/gpn/CC115L", "PDF data sheet")</f>
      </c>
      <c r="D116" t="str" s="6">
        <f>HYPERLINK("https://www.ti.com.cn/document-viewer/cn/CC115L/datasheet", "HTML data sheet")</f>
      </c>
      <c r="E116" t="s" s="4">
        <v>1019</v>
      </c>
      <c r="F116" t="s" s="4">
        <v>1020</v>
      </c>
      <c r="G116" t="s" s="4">
        <v/>
      </c>
      <c r="H116" t="n" s="4">
        <v>0.6</v>
      </c>
      <c r="I116" t="s" s="4">
        <v/>
      </c>
      <c r="J116" t="n" s="4">
        <v>0.577</v>
      </c>
      <c r="K116" t="n" s="4">
        <v>0.6</v>
      </c>
      <c r="L116" t="s" s="4">
        <v>1021</v>
      </c>
      <c r="M116" t="s" s="4">
        <v>1022</v>
      </c>
      <c r="N116" t="s" s="4">
        <v>1023</v>
      </c>
      <c r="O116" t="n" s="4">
        <v>16</v>
      </c>
      <c r="P116" t="s" s="4">
        <v>1024</v>
      </c>
      <c r="Q116" t="s" s="4">
        <v>1025</v>
      </c>
      <c r="R116" t="n" s="4">
        <v>20</v>
      </c>
      <c r="S116" t="s" s="4">
        <v>1026</v>
      </c>
    </row>
    <row r="117" hidden="0" ht="30" customHeight="1" spans="1:1">
      <c r="A117" t="str" s="6">
        <f>HYPERLINK("https://www.ti.com.cn/product/cn/CC1120", "CC1120")</f>
      </c>
      <c r="B117" t="s" s="4">
        <v>1027</v>
      </c>
      <c r="C117" t="str" s="6">
        <f>HYPERLINK("https://www.ti.com.cn/cn/lit/gpn/CC1120", "PDF data sheet")</f>
      </c>
      <c r="D117" t="str" s="6">
        <f>HYPERLINK("https://www.ti.com.cn/document-viewer/cn/CC1120/datasheet", "HTML data sheet")</f>
      </c>
      <c r="E117" t="s" s="4">
        <v>1028</v>
      </c>
      <c r="F117" t="s" s="4">
        <v>1029</v>
      </c>
      <c r="G117" t="s" s="4">
        <v/>
      </c>
      <c r="H117" t="n" s="4">
        <v>0.2</v>
      </c>
      <c r="I117" t="s" s="4">
        <v/>
      </c>
      <c r="J117" t="n" s="4">
        <v>1.65</v>
      </c>
      <c r="K117" t="n" s="4">
        <v>0.2</v>
      </c>
      <c r="L117" t="s" s="4">
        <v>1030</v>
      </c>
      <c r="M117" t="s" s="4">
        <v>1031</v>
      </c>
      <c r="N117" t="s" s="4">
        <v>1032</v>
      </c>
      <c r="O117" t="n" s="4">
        <v>25</v>
      </c>
      <c r="P117" t="s" s="4">
        <v>1033</v>
      </c>
      <c r="Q117" t="s" s="4">
        <v>1034</v>
      </c>
      <c r="R117" t="n" s="4">
        <v>32</v>
      </c>
      <c r="S117" t="s" s="4">
        <v>1035</v>
      </c>
    </row>
    <row r="118" hidden="0" ht="30" customHeight="1" spans="1:1">
      <c r="A118" t="str" s="6">
        <f>HYPERLINK("https://www.ti.com.cn/product/cn/CC1121", "CC1121")</f>
      </c>
      <c r="B118" t="s" s="4">
        <v>1036</v>
      </c>
      <c r="C118" t="str" s="6">
        <f>HYPERLINK("https://www.ti.com.cn/cn/lit/gpn/CC1121", "PDF data sheet")</f>
      </c>
      <c r="D118" t="str" s="6">
        <f>HYPERLINK("https://www.ti.com.cn/document-viewer/cn/CC1121/datasheet", "HTML data sheet")</f>
      </c>
      <c r="E118" t="s" s="4">
        <v>1037</v>
      </c>
      <c r="F118" t="s" s="4">
        <v>1038</v>
      </c>
      <c r="G118" t="s" s="4">
        <v/>
      </c>
      <c r="H118" t="n" s="4">
        <v>0.2</v>
      </c>
      <c r="I118" t="s" s="4">
        <v/>
      </c>
      <c r="J118" t="n" s="4">
        <v>1.35</v>
      </c>
      <c r="K118" t="n" s="4">
        <v>0.2</v>
      </c>
      <c r="L118" t="s" s="4">
        <v>1039</v>
      </c>
      <c r="M118" t="s" s="4">
        <v>1040</v>
      </c>
      <c r="N118" t="s" s="4">
        <v>1041</v>
      </c>
      <c r="O118" t="n" s="4">
        <v>25</v>
      </c>
      <c r="P118" t="s" s="4">
        <v>1042</v>
      </c>
      <c r="Q118" t="s" s="4">
        <v>1043</v>
      </c>
      <c r="R118" t="n" s="4">
        <v>32</v>
      </c>
      <c r="S118" t="s" s="4">
        <v>1044</v>
      </c>
    </row>
    <row r="119" hidden="0" ht="30" customHeight="1" spans="1:1">
      <c r="A119" t="str" s="6">
        <f>HYPERLINK("https://www.ti.com.cn/product/cn/CC1125", "CC1125")</f>
      </c>
      <c r="B119" t="s" s="4">
        <v>1045</v>
      </c>
      <c r="C119" t="str" s="6">
        <f>HYPERLINK("https://www.ti.com.cn/cn/lit/gpn/CC1125", "PDF data sheet")</f>
      </c>
      <c r="D119" t="str" s="6">
        <f>HYPERLINK("https://www.ti.com.cn/document-viewer/cn/CC1125/datasheet", "HTML data sheet")</f>
      </c>
      <c r="E119" t="s" s="4">
        <v>1046</v>
      </c>
      <c r="F119" t="s" s="4">
        <v>1047</v>
      </c>
      <c r="G119" t="s" s="4">
        <v/>
      </c>
      <c r="H119" t="n" s="4">
        <v>0.2</v>
      </c>
      <c r="I119" t="s" s="4">
        <v/>
      </c>
      <c r="J119" t="n" s="4">
        <v>2.537</v>
      </c>
      <c r="K119" t="n" s="4">
        <v>0.2</v>
      </c>
      <c r="L119" t="s" s="4">
        <v>1048</v>
      </c>
      <c r="M119" t="s" s="4">
        <v>1049</v>
      </c>
      <c r="N119" t="s" s="4">
        <v>1050</v>
      </c>
      <c r="O119" t="n" s="4">
        <v>25</v>
      </c>
      <c r="P119" t="s" s="4">
        <v>1051</v>
      </c>
      <c r="Q119" t="s" s="4">
        <v>1052</v>
      </c>
      <c r="R119" t="n" s="4">
        <v>32</v>
      </c>
      <c r="S119" t="s" s="4">
        <v>1053</v>
      </c>
    </row>
    <row r="120" hidden="0" ht="30" customHeight="1" spans="1:1">
      <c r="A120" t="str" s="6">
        <f>HYPERLINK("https://www.ti.com.cn/product/cn/CC1175", "CC1175")</f>
      </c>
      <c r="B120" t="s" s="4">
        <v>1054</v>
      </c>
      <c r="C120" t="str" s="6">
        <f>HYPERLINK("https://www.ti.com.cn/cn/lit/gpn/CC1175", "PDF data sheet")</f>
      </c>
      <c r="D120" t="str" s="6">
        <f>HYPERLINK("https://www.ti.com.cn/document-viewer/cn/CC1175/datasheet", "HTML data sheet")</f>
      </c>
      <c r="E120" t="s" s="4">
        <v>1055</v>
      </c>
      <c r="F120" t="s" s="4">
        <v>1056</v>
      </c>
      <c r="G120" t="s" s="4">
        <v/>
      </c>
      <c r="H120" t="n" s="4">
        <v>0.2</v>
      </c>
      <c r="I120" t="s" s="4">
        <v/>
      </c>
      <c r="J120" t="n" s="4">
        <v>1.522</v>
      </c>
      <c r="K120" t="n" s="4">
        <v>0.2</v>
      </c>
      <c r="L120" t="s" s="4">
        <v>1057</v>
      </c>
      <c r="M120" t="s" s="4">
        <v>1058</v>
      </c>
      <c r="N120" t="s" s="4">
        <v>1059</v>
      </c>
      <c r="O120" t="n" s="4">
        <v>25</v>
      </c>
      <c r="P120" t="s" s="4">
        <v>1060</v>
      </c>
      <c r="Q120" t="s" s="4">
        <v>1061</v>
      </c>
      <c r="R120" t="n" s="4">
        <v>32</v>
      </c>
      <c r="S120" t="s" s="4">
        <v>1062</v>
      </c>
    </row>
    <row r="121" hidden="0" ht="30" customHeight="1" spans="1:1">
      <c r="A121" t="str" s="6">
        <f>HYPERLINK("https://www.ti.com.cn/product/cn/TRF7964A", "TRF7964A")</f>
      </c>
      <c r="B121" t="s" s="4">
        <v>1063</v>
      </c>
      <c r="C121" t="str" s="6">
        <f>HYPERLINK("https://www.ti.com.cn/cn/lit/gpn/TRF7964A", "PDF data sheet")</f>
      </c>
      <c r="D121" t="str" s="6">
        <f>HYPERLINK("https://www.ti.com.cn/document-viewer/cn/TRF7964A/datasheet", "HTML data sheet")</f>
      </c>
      <c r="E121" t="s" s="4">
        <v>1064</v>
      </c>
      <c r="F121" t="s" s="4">
        <v/>
      </c>
      <c r="G121" t="s" s="4">
        <v/>
      </c>
      <c r="H121" t="s" s="4">
        <v/>
      </c>
      <c r="I121" t="s" s="4">
        <v/>
      </c>
      <c r="J121" t="n" s="4">
        <v>1.783</v>
      </c>
      <c r="K121" t="s" s="4">
        <v/>
      </c>
      <c r="L121" t="s" s="4">
        <v>1065</v>
      </c>
      <c r="M121" t="s" s="4">
        <v>1066</v>
      </c>
      <c r="N121" t="s" s="4">
        <v>1067</v>
      </c>
      <c r="O121" t="n" s="4">
        <v>25</v>
      </c>
      <c r="P121" t="s" s="4">
        <v>1068</v>
      </c>
      <c r="Q121" t="s" s="4">
        <v>1069</v>
      </c>
      <c r="R121" t="n" s="4">
        <v>32</v>
      </c>
      <c r="S121" t="s" s="4">
        <v>1070</v>
      </c>
    </row>
    <row r="122" hidden="0" ht="30" customHeight="1" spans="1:1">
      <c r="A122" t="str" s="6">
        <f>HYPERLINK("https://www.ti.com.cn/product/cn/CC430F5123", "CC430F5123")</f>
      </c>
      <c r="B122" t="s" s="4">
        <v>1071</v>
      </c>
      <c r="C122" t="str" s="6">
        <f>HYPERLINK("https://www.ti.com.cn/cn/lit/gpn/CC430F5123", "PDF data sheet")</f>
      </c>
      <c r="D122" t="str" s="6">
        <f>HYPERLINK("https://www.ti.com.cn/document-viewer/cn/CC430F5123/datasheet", "HTML data sheet")</f>
      </c>
      <c r="E122" t="s" s="4">
        <v>1072</v>
      </c>
      <c r="F122" t="s" s="4">
        <v/>
      </c>
      <c r="G122" t="n" s="4">
        <v>8</v>
      </c>
      <c r="H122" t="n" s="4">
        <v>0.5</v>
      </c>
      <c r="I122" t="s" s="4">
        <v>1073</v>
      </c>
      <c r="J122" t="n" s="4">
        <v>2.268</v>
      </c>
      <c r="K122" t="n" s="4">
        <v>0.5</v>
      </c>
      <c r="L122" t="s" s="4">
        <v>1074</v>
      </c>
      <c r="M122" t="s" s="4">
        <v>1075</v>
      </c>
      <c r="N122" t="s" s="4">
        <v>1076</v>
      </c>
      <c r="O122" t="n" s="4">
        <v>49</v>
      </c>
      <c r="P122" t="s" s="4">
        <v>1077</v>
      </c>
      <c r="Q122" t="s" s="4">
        <v>1078</v>
      </c>
      <c r="R122" t="n" s="4">
        <v>48</v>
      </c>
      <c r="S122" t="s" s="4">
        <v>1079</v>
      </c>
    </row>
    <row r="123" hidden="0" ht="30" customHeight="1" spans="1:1">
      <c r="A123" t="str" s="6">
        <f>HYPERLINK("https://www.ti.com.cn/product/cn/CC430F5145", "CC430F5145")</f>
      </c>
      <c r="B123" t="s" s="4">
        <v>1080</v>
      </c>
      <c r="C123" t="str" s="6">
        <f>HYPERLINK("https://www.ti.com.cn/cn/lit/gpn/CC430F5145", "PDF data sheet")</f>
      </c>
      <c r="D123" t="str" s="6">
        <f>HYPERLINK("https://www.ti.com.cn/document-viewer/cn/CC430F5145/datasheet", "HTML data sheet")</f>
      </c>
      <c r="E123" t="s" s="4">
        <v>1081</v>
      </c>
      <c r="F123" t="s" s="4">
        <v/>
      </c>
      <c r="G123" t="n" s="4">
        <v>16</v>
      </c>
      <c r="H123" t="n" s="4">
        <v>0.5</v>
      </c>
      <c r="I123" t="s" s="4">
        <v>1082</v>
      </c>
      <c r="J123" t="n" s="4">
        <v>2.448</v>
      </c>
      <c r="K123" t="n" s="4">
        <v>0.5</v>
      </c>
      <c r="L123" t="s" s="4">
        <v>1083</v>
      </c>
      <c r="M123" t="s" s="4">
        <v>1084</v>
      </c>
      <c r="N123" t="s" s="4">
        <v>1085</v>
      </c>
      <c r="O123" t="n" s="4">
        <v>49</v>
      </c>
      <c r="P123" t="s" s="4">
        <v>1086</v>
      </c>
      <c r="Q123" t="s" s="4">
        <v>1087</v>
      </c>
      <c r="R123" t="n" s="4">
        <v>48</v>
      </c>
      <c r="S123" t="s" s="4">
        <v>1088</v>
      </c>
    </row>
    <row r="124" hidden="0" ht="30" customHeight="1" spans="1:1">
      <c r="A124" t="str" s="6">
        <f>HYPERLINK("https://www.ti.com.cn/product/cn/CC2545", "CC2545")</f>
      </c>
      <c r="B124" t="s" s="4">
        <v>1089</v>
      </c>
      <c r="C124" t="str" s="6">
        <f>HYPERLINK("https://www.ti.com.cn/cn/lit/gpn/CC2545", "PDF data sheet")</f>
      </c>
      <c r="D124" t="s" s="6">
        <v>588</v>
      </c>
      <c r="E124" t="s" s="4">
        <v>1090</v>
      </c>
      <c r="F124" t="s" s="4">
        <v>1091</v>
      </c>
      <c r="G124" t="s" s="4">
        <v/>
      </c>
      <c r="H124" t="n" s="4">
        <v>2</v>
      </c>
      <c r="I124" t="s" s="4">
        <v/>
      </c>
      <c r="J124" t="n" s="4">
        <v>1.548</v>
      </c>
      <c r="K124" t="n" s="4">
        <v>2</v>
      </c>
      <c r="L124" t="s" s="4">
        <v>1092</v>
      </c>
      <c r="M124" t="s" s="4">
        <v>1093</v>
      </c>
      <c r="N124" t="s" s="4">
        <v>1094</v>
      </c>
      <c r="O124" t="n" s="4">
        <v>49</v>
      </c>
      <c r="P124" t="s" s="4">
        <v>1095</v>
      </c>
      <c r="Q124" t="s" s="4">
        <v>1096</v>
      </c>
      <c r="R124" t="n" s="4">
        <v>48</v>
      </c>
      <c r="S124" t="s" s="4">
        <v>1097</v>
      </c>
    </row>
    <row r="125" hidden="0" ht="30" customHeight="1" spans="1:1">
      <c r="A125" t="str" s="6">
        <f>HYPERLINK("https://www.ti.com.cn/product/cn/RI-SMD-MRD2", "RI-SMD-MRD2")</f>
      </c>
      <c r="B125" t="s" s="4">
        <v>1098</v>
      </c>
      <c r="C125" t="s" s="6">
        <v>588</v>
      </c>
      <c r="D125" t="s" s="6">
        <v>588</v>
      </c>
      <c r="E125" t="s" s="4">
        <v/>
      </c>
      <c r="F125" t="s" s="4">
        <v/>
      </c>
      <c r="G125" t="s" s="4">
        <v/>
      </c>
      <c r="H125" t="s" s="4">
        <v/>
      </c>
      <c r="I125" t="s" s="4">
        <v/>
      </c>
      <c r="J125" t="n" s="4">
        <v>81.532</v>
      </c>
      <c r="K125" t="s" s="4">
        <v/>
      </c>
      <c r="L125" t="s" s="4">
        <v>1099</v>
      </c>
      <c r="M125" t="s" s="4">
        <v>1100</v>
      </c>
      <c r="N125" t="s" s="4">
        <v>1101</v>
      </c>
      <c r="O125" t="s" s="4">
        <v>1102</v>
      </c>
      <c r="P125" t="s" s="4">
        <v>1103</v>
      </c>
      <c r="Q125" t="s" s="4">
        <v>1104</v>
      </c>
      <c r="R125" t="n" s="4">
        <v>34</v>
      </c>
      <c r="S125" t="s" s="4">
        <v>1105</v>
      </c>
    </row>
    <row r="126" hidden="0" ht="30" customHeight="1" spans="1:1">
      <c r="A126" t="str" s="6">
        <f>HYPERLINK("https://www.ti.com.cn/product/cn/CC2543", "CC2543")</f>
      </c>
      <c r="B126" t="s" s="4">
        <v>1106</v>
      </c>
      <c r="C126" t="str" s="6">
        <f>HYPERLINK("https://www.ti.com.cn/cn/lit/gpn/CC2543", "PDF data sheet")</f>
      </c>
      <c r="D126" t="s" s="6">
        <v>588</v>
      </c>
      <c r="E126" t="s" s="4">
        <v>1107</v>
      </c>
      <c r="F126" t="s" s="4">
        <v>1108</v>
      </c>
      <c r="G126" t="s" s="4">
        <v/>
      </c>
      <c r="H126" t="n" s="4">
        <v>2</v>
      </c>
      <c r="I126" t="s" s="4">
        <v/>
      </c>
      <c r="J126" t="n" s="4">
        <v>1.23</v>
      </c>
      <c r="K126" t="n" s="4">
        <v>2</v>
      </c>
      <c r="L126" t="s" s="4">
        <v>1109</v>
      </c>
      <c r="M126" t="s" s="4">
        <v>1110</v>
      </c>
      <c r="N126" t="s" s="4">
        <v>1111</v>
      </c>
      <c r="O126" t="n" s="4">
        <v>25</v>
      </c>
      <c r="P126" t="s" s="4">
        <v>1112</v>
      </c>
      <c r="Q126" t="s" s="4">
        <v>1113</v>
      </c>
      <c r="R126" t="n" s="4">
        <v>32</v>
      </c>
      <c r="S126" t="s" s="4">
        <v>1114</v>
      </c>
    </row>
    <row r="127" hidden="0" ht="30" customHeight="1" spans="1:1">
      <c r="A127" t="str" s="6">
        <f>HYPERLINK("https://www.ti.com.cn/product/cn/RI-STU-MRD2", "RI-STU-MRD2")</f>
      </c>
      <c r="B127" t="s" s="4">
        <v>1115</v>
      </c>
      <c r="C127" t="s" s="6">
        <v>588</v>
      </c>
      <c r="D127" t="s" s="6">
        <v>588</v>
      </c>
      <c r="E127" t="s" s="4">
        <v/>
      </c>
      <c r="F127" t="s" s="4">
        <v/>
      </c>
      <c r="G127" t="s" s="4">
        <v/>
      </c>
      <c r="H127" t="s" s="4">
        <v/>
      </c>
      <c r="I127" t="s" s="4">
        <v/>
      </c>
      <c r="J127" t="n" s="4">
        <v>63.756</v>
      </c>
      <c r="K127" t="s" s="4">
        <v/>
      </c>
      <c r="L127" t="s" s="4">
        <v>1116</v>
      </c>
      <c r="M127" t="s" s="4">
        <v>1117</v>
      </c>
      <c r="N127" t="s" s="4">
        <v>1118</v>
      </c>
      <c r="O127" t="s" s="4">
        <v>1119</v>
      </c>
      <c r="P127" t="s" s="4">
        <v>1120</v>
      </c>
      <c r="Q127" t="s" s="4">
        <v>1121</v>
      </c>
      <c r="R127" t="n" s="4">
        <v>0</v>
      </c>
      <c r="S127" t="s" s="4">
        <v>1122</v>
      </c>
    </row>
    <row r="128" hidden="0" ht="30" customHeight="1" spans="1:1">
      <c r="A128" t="str" s="6">
        <f>HYPERLINK("https://www.ti.com.cn/product/cn/TRF7963A", "TRF7963A")</f>
      </c>
      <c r="B128" t="s" s="4">
        <v>1123</v>
      </c>
      <c r="C128" t="str" s="6">
        <f>HYPERLINK("https://www.ti.com.cn/cn/lit/gpn/TRF7963A", "PDF data sheet")</f>
      </c>
      <c r="D128" t="str" s="6">
        <f>HYPERLINK("https://www.ti.com.cn/document-viewer/cn/TRF7963A/datasheet", "HTML data sheet")</f>
      </c>
      <c r="E128" t="s" s="4">
        <v>1124</v>
      </c>
      <c r="F128" t="s" s="4">
        <v/>
      </c>
      <c r="G128" t="s" s="4">
        <v/>
      </c>
      <c r="H128" t="s" s="4">
        <v/>
      </c>
      <c r="I128" t="s" s="4">
        <v/>
      </c>
      <c r="J128" t="n" s="4">
        <v>1.7</v>
      </c>
      <c r="K128" t="s" s="4">
        <v/>
      </c>
      <c r="L128" t="s" s="4">
        <v>1125</v>
      </c>
      <c r="M128" t="s" s="4">
        <v>1126</v>
      </c>
      <c r="N128" t="s" s="4">
        <v>1127</v>
      </c>
      <c r="O128" t="n" s="4">
        <v>25</v>
      </c>
      <c r="P128" t="s" s="4">
        <v>1128</v>
      </c>
      <c r="Q128" t="s" s="4">
        <v>1129</v>
      </c>
      <c r="R128" t="n" s="4">
        <v>32</v>
      </c>
      <c r="S128" t="s" s="4">
        <v>1130</v>
      </c>
    </row>
    <row r="129" hidden="0" ht="30" customHeight="1" spans="1:1">
      <c r="A129" t="str" s="6">
        <f>HYPERLINK("https://www.ti.com.cn/product/cn/TRF7962A", "TRF7962A")</f>
      </c>
      <c r="B129" t="s" s="4">
        <v>1131</v>
      </c>
      <c r="C129" t="str" s="6">
        <f>HYPERLINK("https://www.ti.com.cn/cn/lit/gpn/TRF7962A", "PDF data sheet")</f>
      </c>
      <c r="D129" t="str" s="6">
        <f>HYPERLINK("https://www.ti.com.cn/document-viewer/cn/TRF7962A/datasheet", "HTML data sheet")</f>
      </c>
      <c r="E129" t="s" s="4">
        <v>1132</v>
      </c>
      <c r="F129" t="s" s="4">
        <v/>
      </c>
      <c r="G129" t="s" s="4">
        <v/>
      </c>
      <c r="H129" t="s" s="4">
        <v/>
      </c>
      <c r="I129" t="s" s="4">
        <v/>
      </c>
      <c r="J129" t="n" s="4">
        <v>1.7</v>
      </c>
      <c r="K129" t="s" s="4">
        <v/>
      </c>
      <c r="L129" t="s" s="4">
        <v>1133</v>
      </c>
      <c r="M129" t="s" s="4">
        <v>1134</v>
      </c>
      <c r="N129" t="s" s="4">
        <v>1135</v>
      </c>
      <c r="O129" t="n" s="4">
        <v>25</v>
      </c>
      <c r="P129" t="s" s="4">
        <v>1136</v>
      </c>
      <c r="Q129" t="s" s="4">
        <v>1137</v>
      </c>
      <c r="R129" t="n" s="4">
        <v>32</v>
      </c>
      <c r="S129" t="s" s="4">
        <v>1138</v>
      </c>
    </row>
    <row r="130" hidden="0" ht="30" customHeight="1" spans="1:1">
      <c r="A130" t="str" s="6">
        <f>HYPERLINK("https://www.ti.com.cn/product/cn/CC430F5147", "CC430F5147")</f>
      </c>
      <c r="B130" t="s" s="4">
        <v>1139</v>
      </c>
      <c r="C130" t="str" s="6">
        <f>HYPERLINK("https://www.ti.com.cn/cn/lit/gpn/CC430F5147", "PDF data sheet")</f>
      </c>
      <c r="D130" t="str" s="6">
        <f>HYPERLINK("https://www.ti.com.cn/document-viewer/cn/CC430F5147/datasheet", "HTML data sheet")</f>
      </c>
      <c r="E130" t="s" s="4">
        <v>1140</v>
      </c>
      <c r="F130" t="s" s="4">
        <v/>
      </c>
      <c r="G130" t="n" s="4">
        <v>32</v>
      </c>
      <c r="H130" t="n" s="4">
        <v>0.5</v>
      </c>
      <c r="I130" t="s" s="4">
        <v>1141</v>
      </c>
      <c r="J130" t="n" s="4">
        <v>2.556</v>
      </c>
      <c r="K130" t="n" s="4">
        <v>0.5</v>
      </c>
      <c r="L130" t="s" s="4">
        <v>1142</v>
      </c>
      <c r="M130" t="s" s="4">
        <v>1143</v>
      </c>
      <c r="N130" t="s" s="4">
        <v>1144</v>
      </c>
      <c r="O130" t="n" s="4">
        <v>49</v>
      </c>
      <c r="P130" t="s" s="4">
        <v>1145</v>
      </c>
      <c r="Q130" t="s" s="4">
        <v>1146</v>
      </c>
      <c r="R130" t="n" s="4">
        <v>48</v>
      </c>
      <c r="S130" t="s" s="4">
        <v>1147</v>
      </c>
    </row>
    <row r="131" hidden="0" ht="30" customHeight="1" spans="1:1">
      <c r="A131" t="str" s="6">
        <f>HYPERLINK("https://www.ti.com.cn/product/cn/CC2544", "CC2544")</f>
      </c>
      <c r="B131" t="s" s="4">
        <v>1148</v>
      </c>
      <c r="C131" t="str" s="6">
        <f>HYPERLINK("https://www.ti.com.cn/cn/lit/gpn/CC2544", "PDF data sheet")</f>
      </c>
      <c r="D131" t="s" s="6">
        <v>588</v>
      </c>
      <c r="E131" t="s" s="4">
        <v>1149</v>
      </c>
      <c r="F131" t="s" s="4">
        <v>1150</v>
      </c>
      <c r="G131" t="s" s="4">
        <v/>
      </c>
      <c r="H131" t="n" s="4">
        <v>2</v>
      </c>
      <c r="I131" t="s" s="4">
        <v/>
      </c>
      <c r="J131" t="n" s="4">
        <v>1.255</v>
      </c>
      <c r="K131" t="n" s="4">
        <v>2</v>
      </c>
      <c r="L131" t="s" s="4">
        <v>1151</v>
      </c>
      <c r="M131" t="s" s="4">
        <v>1152</v>
      </c>
      <c r="N131" t="s" s="4">
        <v>1153</v>
      </c>
      <c r="O131" t="n" s="4">
        <v>25</v>
      </c>
      <c r="P131" t="s" s="4">
        <v>1154</v>
      </c>
      <c r="Q131" t="s" s="4">
        <v>1155</v>
      </c>
      <c r="R131" t="n" s="4">
        <v>32</v>
      </c>
      <c r="S131" t="s" s="4">
        <v>1156</v>
      </c>
    </row>
    <row r="132" hidden="0" ht="30" customHeight="1" spans="1:1">
      <c r="A132" t="str" s="6">
        <f>HYPERLINK("https://www.ti.com.cn/product/cn/CC2541", "CC2541")</f>
      </c>
      <c r="B132" t="s" s="4">
        <v>1157</v>
      </c>
      <c r="C132" t="str" s="6">
        <f>HYPERLINK("https://www.ti.com.cn/cn/lit/gpn/CC2541", "PDF data sheet")</f>
      </c>
      <c r="D132" t="s" s="6">
        <v>588</v>
      </c>
      <c r="E132" t="s" s="4">
        <v>1158</v>
      </c>
      <c r="F132" t="s" s="4">
        <v>1159</v>
      </c>
      <c r="G132" t="n" s="4">
        <v>256</v>
      </c>
      <c r="H132" t="s" s="4">
        <v/>
      </c>
      <c r="I132" t="s" s="4">
        <v>1160</v>
      </c>
      <c r="J132" t="n" s="4">
        <v>1.84</v>
      </c>
      <c r="K132" t="n" s="4">
        <v>2</v>
      </c>
      <c r="L132" t="s" s="4">
        <v>1161</v>
      </c>
      <c r="M132" t="s" s="4">
        <v>1162</v>
      </c>
      <c r="N132" t="s" s="4">
        <v>1163</v>
      </c>
      <c r="O132" t="n" s="4">
        <v>36</v>
      </c>
      <c r="P132" t="s" s="4">
        <v>1164</v>
      </c>
      <c r="Q132" t="s" s="4">
        <v>1165</v>
      </c>
      <c r="R132" t="n" s="4">
        <v>40</v>
      </c>
      <c r="S132" t="s" s="4">
        <v>1166</v>
      </c>
    </row>
    <row r="133" hidden="0" ht="30" customHeight="1" spans="1:1">
      <c r="A133" t="str" s="6">
        <f>HYPERLINK("https://www.ti.com.cn/product/cn/RF430F5978", "RF430F5978")</f>
      </c>
      <c r="B133" t="s" s="4">
        <v>1167</v>
      </c>
      <c r="C133" t="str" s="6">
        <f>HYPERLINK("https://www.ti.com.cn/cn/lit/gpn/RF430F5978", "PDF data sheet")</f>
      </c>
      <c r="D133" t="str" s="6">
        <f>HYPERLINK("https://www.ti.com.cn/document-viewer/cn/RF430F5978/datasheet", "HTML data sheet")</f>
      </c>
      <c r="E133" t="s" s="4">
        <v>1168</v>
      </c>
      <c r="F133" t="s" s="4">
        <v>1169</v>
      </c>
      <c r="G133" t="s" s="4">
        <v/>
      </c>
      <c r="H133" t="n" s="4">
        <v>0.25</v>
      </c>
      <c r="I133" t="s" s="4">
        <v/>
      </c>
      <c r="J133" t="n" s="4">
        <v>5.591</v>
      </c>
      <c r="K133" t="n" s="4">
        <v>0.5</v>
      </c>
      <c r="L133" t="s" s="4">
        <v>1170</v>
      </c>
      <c r="M133" t="s" s="4">
        <v>1171</v>
      </c>
      <c r="N133" t="s" s="4">
        <v>1172</v>
      </c>
      <c r="O133" t="n" s="4">
        <v>81</v>
      </c>
      <c r="P133" t="s" s="4">
        <v>1173</v>
      </c>
      <c r="Q133" t="s" s="4">
        <v>1174</v>
      </c>
      <c r="R133" t="n" s="4">
        <v>64</v>
      </c>
      <c r="S133" t="s" s="4">
        <v>1175</v>
      </c>
    </row>
    <row r="134" hidden="0" ht="30" customHeight="1" spans="1:1">
      <c r="A134" t="str" s="6">
        <f>HYPERLINK("https://www.ti.com.cn/product/cn/CC8521", "CC8521")</f>
      </c>
      <c r="B134" t="s" s="4">
        <v>1176</v>
      </c>
      <c r="C134" t="str" s="6">
        <f>HYPERLINK("https://www.ti.com.cn/cn/lit/gpn/CC8521", "PDF data sheet")</f>
      </c>
      <c r="D134" t="s" s="6">
        <v>588</v>
      </c>
      <c r="E134" t="s" s="4">
        <v>1177</v>
      </c>
      <c r="F134" t="s" s="4">
        <v>1178</v>
      </c>
      <c r="G134" t="s" s="4">
        <v/>
      </c>
      <c r="H134" t="s" s="4">
        <v/>
      </c>
      <c r="I134" t="s" s="4">
        <v/>
      </c>
      <c r="J134" t="n" s="4">
        <v>2.71</v>
      </c>
      <c r="K134" t="n" s="4">
        <v>5</v>
      </c>
      <c r="L134" t="s" s="4">
        <v>1179</v>
      </c>
      <c r="M134" t="s" s="4">
        <v>1180</v>
      </c>
      <c r="N134" t="s" s="4">
        <v>1181</v>
      </c>
      <c r="O134" t="n" s="4">
        <v>36</v>
      </c>
      <c r="P134" t="s" s="4">
        <v>1182</v>
      </c>
      <c r="Q134" t="s" s="4">
        <v>1183</v>
      </c>
      <c r="R134" t="n" s="4">
        <v>40</v>
      </c>
      <c r="S134" t="s" s="4">
        <v>1184</v>
      </c>
    </row>
    <row r="135" hidden="0" ht="30" customHeight="1" spans="1:1">
      <c r="A135" t="str" s="6">
        <f>HYPERLINK("https://www.ti.com.cn/product/cn/CC8531", "CC8531")</f>
      </c>
      <c r="B135" t="s" s="4">
        <v>1185</v>
      </c>
      <c r="C135" t="str" s="6">
        <f>HYPERLINK("https://www.ti.com.cn/cn/lit/gpn/CC8531", "PDF data sheet")</f>
      </c>
      <c r="D135" t="s" s="6">
        <v>588</v>
      </c>
      <c r="E135" t="s" s="4">
        <v>1186</v>
      </c>
      <c r="F135" t="s" s="4">
        <v>1187</v>
      </c>
      <c r="G135" t="s" s="4">
        <v/>
      </c>
      <c r="H135" t="s" s="4">
        <v/>
      </c>
      <c r="I135" t="s" s="4">
        <v/>
      </c>
      <c r="J135" t="n" s="4">
        <v>2.856</v>
      </c>
      <c r="K135" t="n" s="4">
        <v>5</v>
      </c>
      <c r="L135" t="s" s="4">
        <v>1188</v>
      </c>
      <c r="M135" t="s" s="4">
        <v>1189</v>
      </c>
      <c r="N135" t="s" s="4">
        <v>1190</v>
      </c>
      <c r="O135" t="n" s="4">
        <v>36</v>
      </c>
      <c r="P135" t="s" s="4">
        <v>1191</v>
      </c>
      <c r="Q135" t="s" s="4">
        <v>1192</v>
      </c>
      <c r="R135" t="n" s="4">
        <v>40</v>
      </c>
      <c r="S135" t="s" s="4">
        <v>1193</v>
      </c>
    </row>
    <row r="136" hidden="0" ht="30" customHeight="1" spans="1:1">
      <c r="A136" t="str" s="6">
        <f>HYPERLINK("https://www.ti.com.cn/product/cn/TRF7960A", "TRF7960A")</f>
      </c>
      <c r="B136" t="s" s="4">
        <v>1194</v>
      </c>
      <c r="C136" t="str" s="6">
        <f>HYPERLINK("https://www.ti.com.cn/cn/lit/gpn/TRF7960A", "PDF data sheet")</f>
      </c>
      <c r="D136" t="str" s="6">
        <f>HYPERLINK("https://www.ti.com.cn/document-viewer/cn/TRF7960A/datasheet", "HTML data sheet")</f>
      </c>
      <c r="E136" t="s" s="4">
        <v>1195</v>
      </c>
      <c r="F136" t="s" s="4">
        <v/>
      </c>
      <c r="G136" t="s" s="4">
        <v/>
      </c>
      <c r="H136" t="s" s="4">
        <v/>
      </c>
      <c r="I136" t="s" s="4">
        <v/>
      </c>
      <c r="J136" t="n" s="4">
        <v>2.019</v>
      </c>
      <c r="K136" t="s" s="4">
        <v/>
      </c>
      <c r="L136" t="s" s="4">
        <v>1196</v>
      </c>
      <c r="M136" t="s" s="4">
        <v>1197</v>
      </c>
      <c r="N136" t="s" s="4">
        <v>1198</v>
      </c>
      <c r="O136" t="n" s="4">
        <v>25</v>
      </c>
      <c r="P136" t="s" s="4">
        <v>1199</v>
      </c>
      <c r="Q136" t="s" s="4">
        <v>1200</v>
      </c>
      <c r="R136" t="n" s="4">
        <v>32</v>
      </c>
      <c r="S136" t="s" s="4">
        <v>1201</v>
      </c>
    </row>
    <row r="137" hidden="0" ht="30" customHeight="1" spans="1:1">
      <c r="A137" t="str" s="6">
        <f>HYPERLINK("https://www.ti.com.cn/product/cn/TRF7970A", "TRF7970A")</f>
      </c>
      <c r="B137" t="s" s="4">
        <v>1202</v>
      </c>
      <c r="C137" t="str" s="6">
        <f>HYPERLINK("https://www.ti.com.cn/cn/lit/gpn/TRF7970A", "PDF data sheet")</f>
      </c>
      <c r="D137" t="str" s="6">
        <f>HYPERLINK("https://www.ti.com.cn/document-viewer/cn/TRF7970A/datasheet", "HTML data sheet")</f>
      </c>
      <c r="E137" t="s" s="4">
        <v>1203</v>
      </c>
      <c r="F137" t="s" s="4">
        <v/>
      </c>
      <c r="G137" t="s" s="4">
        <v/>
      </c>
      <c r="H137" t="s" s="4">
        <v/>
      </c>
      <c r="I137" t="s" s="4">
        <v/>
      </c>
      <c r="J137" t="n" s="4">
        <v>1.937</v>
      </c>
      <c r="K137" t="s" s="4">
        <v/>
      </c>
      <c r="L137" t="s" s="4">
        <v>1204</v>
      </c>
      <c r="M137" t="s" s="4">
        <v>1205</v>
      </c>
      <c r="N137" t="s" s="4">
        <v>1206</v>
      </c>
      <c r="O137" t="n" s="4">
        <v>25</v>
      </c>
      <c r="P137" t="s" s="4">
        <v>1207</v>
      </c>
      <c r="Q137" t="s" s="4">
        <v>1208</v>
      </c>
      <c r="R137" t="n" s="4">
        <v>32</v>
      </c>
      <c r="S137" t="s" s="4">
        <v>1209</v>
      </c>
    </row>
    <row r="138" hidden="0" ht="30" customHeight="1" spans="1:1">
      <c r="A138" t="str" s="6">
        <f>HYPERLINK("https://www.ti.com.cn/product/cn/CC8530", "CC8530")</f>
      </c>
      <c r="B138" t="s" s="4">
        <v>1210</v>
      </c>
      <c r="C138" t="str" s="6">
        <f>HYPERLINK("https://www.ti.com.cn/cn/lit/gpn/CC8530", "PDF data sheet")</f>
      </c>
      <c r="D138" t="s" s="6">
        <v>588</v>
      </c>
      <c r="E138" t="s" s="4">
        <v>1211</v>
      </c>
      <c r="F138" t="s" s="4">
        <v>1212</v>
      </c>
      <c r="G138" t="s" s="4">
        <v/>
      </c>
      <c r="H138" t="s" s="4">
        <v/>
      </c>
      <c r="I138" t="s" s="4">
        <v/>
      </c>
      <c r="J138" t="n" s="4">
        <v>2.71</v>
      </c>
      <c r="K138" t="n" s="4">
        <v>5</v>
      </c>
      <c r="L138" t="s" s="4">
        <v>1213</v>
      </c>
      <c r="M138" t="s" s="4">
        <v>1214</v>
      </c>
      <c r="N138" t="s" s="4">
        <v>1215</v>
      </c>
      <c r="O138" t="n" s="4">
        <v>36</v>
      </c>
      <c r="P138" t="s" s="4">
        <v>1216</v>
      </c>
      <c r="Q138" t="s" s="4">
        <v>1217</v>
      </c>
      <c r="R138" t="n" s="4">
        <v>40</v>
      </c>
      <c r="S138" t="s" s="4">
        <v>1218</v>
      </c>
    </row>
    <row r="139" hidden="0" ht="30" customHeight="1" spans="1:1">
      <c r="A139" t="str" s="6">
        <f>HYPERLINK("https://www.ti.com.cn/product/cn/CC2564", "CC2564")</f>
      </c>
      <c r="B139" t="s" s="4">
        <v>1219</v>
      </c>
      <c r="C139" t="str" s="6">
        <f>HYPERLINK("https://www.ti.com.cn/cn/lit/gpn/CC2564", "PDF data sheet")</f>
      </c>
      <c r="D139" t="str" s="6">
        <f>HYPERLINK("https://www.ti.com.cn/document-viewer/cn/CC2564/datasheet", "HTML data sheet")</f>
      </c>
      <c r="E139" t="s" s="4">
        <v>1220</v>
      </c>
      <c r="F139" t="s" s="4">
        <v>1221</v>
      </c>
      <c r="G139" t="s" s="4">
        <v/>
      </c>
      <c r="H139" t="s" s="4">
        <v/>
      </c>
      <c r="I139" t="s" s="4">
        <v/>
      </c>
      <c r="J139" t="n" s="4">
        <v>1.88</v>
      </c>
      <c r="K139" t="n" s="4">
        <v>3</v>
      </c>
      <c r="L139" t="s" s="4">
        <v>1222</v>
      </c>
      <c r="M139" t="s" s="4">
        <v>1223</v>
      </c>
      <c r="N139" t="s" s="4">
        <v>1224</v>
      </c>
      <c r="O139" t="n" s="4">
        <v>64</v>
      </c>
      <c r="P139" t="s" s="4">
        <v>1225</v>
      </c>
      <c r="Q139" t="s" s="4">
        <v>1226</v>
      </c>
      <c r="R139" t="n" s="4">
        <v>76</v>
      </c>
      <c r="S139" t="s" s="4">
        <v>1227</v>
      </c>
    </row>
    <row r="140" hidden="0" ht="30" customHeight="1" spans="1:1">
      <c r="A140" t="str" s="6">
        <f>HYPERLINK("https://www.ti.com.cn/product/cn/CC430F5135", "CC430F5135")</f>
      </c>
      <c r="B140" t="s" s="4">
        <v>1228</v>
      </c>
      <c r="C140" t="str" s="6">
        <f>HYPERLINK("https://www.ti.com.cn/cn/lit/gpn/CC430F5135", "PDF data sheet")</f>
      </c>
      <c r="D140" t="str" s="6">
        <f>HYPERLINK("https://www.ti.com.cn/document-viewer/cn/CC430F5135/datasheet", "HTML data sheet")</f>
      </c>
      <c r="E140" t="s" s="4">
        <v>1229</v>
      </c>
      <c r="F140" t="s" s="4">
        <v/>
      </c>
      <c r="G140" t="n" s="4">
        <v>16</v>
      </c>
      <c r="H140" t="n" s="4">
        <v>0.5</v>
      </c>
      <c r="I140" t="s" s="4">
        <v>1230</v>
      </c>
      <c r="J140" t="n" s="4">
        <v>3.02</v>
      </c>
      <c r="K140" t="n" s="4">
        <v>0.5</v>
      </c>
      <c r="L140" t="s" s="4">
        <v>1231</v>
      </c>
      <c r="M140" t="s" s="4">
        <v>1232</v>
      </c>
      <c r="N140" t="s" s="4">
        <v>1233</v>
      </c>
      <c r="O140" t="n" s="4">
        <v>49</v>
      </c>
      <c r="P140" t="s" s="4">
        <v>1234</v>
      </c>
      <c r="Q140" t="s" s="4">
        <v>1235</v>
      </c>
      <c r="R140" t="n" s="4">
        <v>48</v>
      </c>
      <c r="S140" t="s" s="4">
        <v>1236</v>
      </c>
    </row>
    <row r="141" hidden="0" ht="30" customHeight="1" spans="1:1">
      <c r="A141" t="str" s="6">
        <f>HYPERLINK("https://www.ti.com.cn/product/cn/CC430F5137", "CC430F5137")</f>
      </c>
      <c r="B141" t="s" s="4">
        <v>1237</v>
      </c>
      <c r="C141" t="str" s="6">
        <f>HYPERLINK("https://www.ti.com.cn/cn/lit/gpn/CC430F5137", "PDF data sheet")</f>
      </c>
      <c r="D141" t="str" s="6">
        <f>HYPERLINK("https://www.ti.com.cn/document-viewer/cn/CC430F5137/datasheet", "HTML data sheet")</f>
      </c>
      <c r="E141" t="s" s="4">
        <v>1238</v>
      </c>
      <c r="F141" t="s" s="4">
        <v/>
      </c>
      <c r="G141" t="n" s="4">
        <v>32</v>
      </c>
      <c r="H141" t="n" s="4">
        <v>0.5</v>
      </c>
      <c r="I141" t="s" s="4">
        <v>1239</v>
      </c>
      <c r="J141" t="n" s="4">
        <v>3.137</v>
      </c>
      <c r="K141" t="n" s="4">
        <v>0.5</v>
      </c>
      <c r="L141" t="s" s="4">
        <v>1240</v>
      </c>
      <c r="M141" t="s" s="4">
        <v>1241</v>
      </c>
      <c r="N141" t="s" s="4">
        <v>1242</v>
      </c>
      <c r="O141" t="n" s="4">
        <v>49</v>
      </c>
      <c r="P141" t="s" s="4">
        <v>1243</v>
      </c>
      <c r="Q141" t="s" s="4">
        <v>1244</v>
      </c>
      <c r="R141" t="n" s="4">
        <v>48</v>
      </c>
      <c r="S141" t="s" s="4">
        <v>1245</v>
      </c>
    </row>
    <row r="142" hidden="0" ht="30" customHeight="1" spans="1:1">
      <c r="A142" t="str" s="6">
        <f>HYPERLINK("https://www.ti.com.cn/product/cn/CC2540", "CC2540")</f>
      </c>
      <c r="B142" t="s" s="4">
        <v>1246</v>
      </c>
      <c r="C142" t="str" s="6">
        <f>HYPERLINK("https://www.ti.com.cn/cn/lit/gpn/CC2540", "PDF data sheet")</f>
      </c>
      <c r="D142" t="s" s="6">
        <v>588</v>
      </c>
      <c r="E142" t="s" s="4">
        <v>1247</v>
      </c>
      <c r="F142" t="s" s="4">
        <v>1248</v>
      </c>
      <c r="G142" t="n" s="4">
        <v>256</v>
      </c>
      <c r="H142" t="s" s="4">
        <v/>
      </c>
      <c r="I142" t="s" s="4">
        <v>1249</v>
      </c>
      <c r="J142" t="n" s="4">
        <v>1.91</v>
      </c>
      <c r="K142" t="n" s="4">
        <v>1</v>
      </c>
      <c r="L142" t="s" s="4">
        <v>1250</v>
      </c>
      <c r="M142" t="s" s="4">
        <v>1251</v>
      </c>
      <c r="N142" t="s" s="4">
        <v>1252</v>
      </c>
      <c r="O142" t="n" s="4">
        <v>36</v>
      </c>
      <c r="P142" t="s" s="4">
        <v>1253</v>
      </c>
      <c r="Q142" t="s" s="4">
        <v>1254</v>
      </c>
      <c r="R142" t="n" s="4">
        <v>40</v>
      </c>
      <c r="S142" t="s" s="4">
        <v>1255</v>
      </c>
    </row>
    <row r="143" hidden="0" ht="30" customHeight="1" spans="1:1">
      <c r="A143" t="str" s="6">
        <f>HYPERLINK("https://www.ti.com.cn/product/cn/CC1131-Q1", "CC1131-Q1")</f>
      </c>
      <c r="B143" t="s" s="4">
        <v>1256</v>
      </c>
      <c r="C143" t="str" s="6">
        <f>HYPERLINK("https://www.ti.com.cn/cn/lit/gpn/CC1131-Q1", "PDF data sheet")</f>
      </c>
      <c r="D143" t="s" s="6">
        <v>588</v>
      </c>
      <c r="E143" t="s" s="4">
        <v>1257</v>
      </c>
      <c r="F143" t="s" s="4">
        <v>1258</v>
      </c>
      <c r="G143" t="s" s="4">
        <v/>
      </c>
      <c r="H143" t="n" s="4">
        <v>0.6</v>
      </c>
      <c r="I143" t="s" s="4">
        <v/>
      </c>
      <c r="J143" t="n" s="4">
        <v>2.1</v>
      </c>
      <c r="K143" t="n" s="4">
        <v>0.25</v>
      </c>
      <c r="L143" t="s" s="4">
        <v>1259</v>
      </c>
      <c r="M143" t="s" s="4">
        <v>1260</v>
      </c>
      <c r="N143" t="s" s="4">
        <v>1261</v>
      </c>
      <c r="O143" t="n" s="4">
        <v>25</v>
      </c>
      <c r="P143" t="s" s="4">
        <v>1262</v>
      </c>
      <c r="Q143" t="s" s="4">
        <v>1263</v>
      </c>
      <c r="R143" t="n" s="4">
        <v>32</v>
      </c>
      <c r="S143" t="s" s="4">
        <v>1264</v>
      </c>
    </row>
    <row r="144" hidden="0" ht="30" customHeight="1" spans="1:1">
      <c r="A144" t="str" s="6">
        <f>HYPERLINK("https://www.ti.com.cn/product/cn/CC1101-Q1", "CC1101-Q1")</f>
      </c>
      <c r="B144" t="s" s="4">
        <v>1265</v>
      </c>
      <c r="C144" t="str" s="6">
        <f>HYPERLINK("https://www.ti.com.cn/cn/lit/gpn/CC1101-Q1", "PDF data sheet")</f>
      </c>
      <c r="D144" t="s" s="6">
        <v>588</v>
      </c>
      <c r="E144" t="s" s="4">
        <v>1266</v>
      </c>
      <c r="F144" t="s" s="4">
        <v>1267</v>
      </c>
      <c r="G144" t="s" s="4">
        <v/>
      </c>
      <c r="H144" t="n" s="4">
        <v>0.6</v>
      </c>
      <c r="I144" t="s" s="4">
        <v/>
      </c>
      <c r="J144" t="n" s="4">
        <v>3.031</v>
      </c>
      <c r="K144" t="n" s="4">
        <v>0.25</v>
      </c>
      <c r="L144" t="s" s="4">
        <v>1268</v>
      </c>
      <c r="M144" t="s" s="4">
        <v>1269</v>
      </c>
      <c r="N144" t="s" s="4">
        <v>1270</v>
      </c>
      <c r="O144" t="n" s="4">
        <v>25</v>
      </c>
      <c r="P144" t="s" s="4">
        <v>1271</v>
      </c>
      <c r="Q144" t="s" s="4">
        <v>1272</v>
      </c>
      <c r="R144" t="n" s="4">
        <v>32</v>
      </c>
      <c r="S144" t="s" s="4">
        <v>1273</v>
      </c>
    </row>
    <row r="145" hidden="0" ht="30" customHeight="1" spans="1:1">
      <c r="A145" t="str" s="6">
        <f>HYPERLINK("https://www.ti.com.cn/product/cn/CC1151-Q1", "CC1151-Q1")</f>
      </c>
      <c r="B145" t="s" s="4">
        <v>1274</v>
      </c>
      <c r="C145" t="str" s="6">
        <f>HYPERLINK("https://www.ti.com.cn/cn/lit/gpn/CC1151-Q1", "PDF data sheet")</f>
      </c>
      <c r="D145" t="s" s="6">
        <v>588</v>
      </c>
      <c r="E145" t="s" s="4">
        <v>1275</v>
      </c>
      <c r="F145" t="s" s="4">
        <v>1276</v>
      </c>
      <c r="G145" t="s" s="4">
        <v/>
      </c>
      <c r="H145" t="n" s="4">
        <v>0.6</v>
      </c>
      <c r="I145" t="s" s="4">
        <v/>
      </c>
      <c r="J145" t="s" s="4">
        <v/>
      </c>
      <c r="K145" t="n" s="4">
        <v>0.25</v>
      </c>
      <c r="L145" t="s" s="4">
        <v>1277</v>
      </c>
      <c r="M145" t="s" s="4">
        <v>1278</v>
      </c>
      <c r="N145" t="s" s="4">
        <v>1279</v>
      </c>
      <c r="O145" t="n" s="4">
        <v>25</v>
      </c>
      <c r="P145" t="s" s="4">
        <v>1280</v>
      </c>
      <c r="Q145" t="s" s="4">
        <v>1281</v>
      </c>
      <c r="R145" t="n" s="4">
        <v>32</v>
      </c>
      <c r="S145" t="s" s="4">
        <v>1282</v>
      </c>
    </row>
    <row r="146" hidden="0" ht="30" customHeight="1" spans="1:1">
      <c r="A146" t="str" s="6">
        <f>HYPERLINK("https://www.ti.com.cn/product/cn/CC8520", "CC8520")</f>
      </c>
      <c r="B146" t="s" s="4">
        <v>1283</v>
      </c>
      <c r="C146" t="str" s="6">
        <f>HYPERLINK("https://www.ti.com.cn/cn/lit/gpn/CC8520", "PDF data sheet")</f>
      </c>
      <c r="D146" t="s" s="6">
        <v>588</v>
      </c>
      <c r="E146" t="s" s="4">
        <v>1284</v>
      </c>
      <c r="F146" t="s" s="4">
        <v>1285</v>
      </c>
      <c r="G146" t="s" s="4">
        <v/>
      </c>
      <c r="H146" t="s" s="4">
        <v/>
      </c>
      <c r="I146" t="s" s="4">
        <v/>
      </c>
      <c r="J146" t="n" s="4">
        <v>2.31</v>
      </c>
      <c r="K146" t="n" s="4">
        <v>5</v>
      </c>
      <c r="L146" t="s" s="4">
        <v>1286</v>
      </c>
      <c r="M146" t="s" s="4">
        <v>1287</v>
      </c>
      <c r="N146" t="s" s="4">
        <v>1288</v>
      </c>
      <c r="O146" t="n" s="4">
        <v>36</v>
      </c>
      <c r="P146" t="s" s="4">
        <v>1289</v>
      </c>
      <c r="Q146" t="s" s="4">
        <v>1290</v>
      </c>
      <c r="R146" t="n" s="4">
        <v>40</v>
      </c>
      <c r="S146" t="s" s="4">
        <v>1291</v>
      </c>
    </row>
    <row r="147" hidden="0" ht="30" customHeight="1" spans="1:1">
      <c r="A147" t="str" s="6">
        <f>HYPERLINK("https://www.ti.com.cn/product/cn/CC430F5133", "CC430F5133")</f>
      </c>
      <c r="B147" t="s" s="4">
        <v>1292</v>
      </c>
      <c r="C147" t="str" s="6">
        <f>HYPERLINK("https://www.ti.com.cn/cn/lit/gpn/CC430F5133", "PDF data sheet")</f>
      </c>
      <c r="D147" t="str" s="6">
        <f>HYPERLINK("https://www.ti.com.cn/document-viewer/cn/CC430F5133/datasheet", "HTML data sheet")</f>
      </c>
      <c r="E147" t="s" s="4">
        <v>1293</v>
      </c>
      <c r="F147" t="s" s="4">
        <v/>
      </c>
      <c r="G147" t="n" s="4">
        <v>8</v>
      </c>
      <c r="H147" t="n" s="4">
        <v>0.5</v>
      </c>
      <c r="I147" t="s" s="4">
        <v>1294</v>
      </c>
      <c r="J147" t="n" s="4">
        <v>2.904</v>
      </c>
      <c r="K147" t="n" s="4">
        <v>0.5</v>
      </c>
      <c r="L147" t="s" s="4">
        <v>1295</v>
      </c>
      <c r="M147" t="s" s="4">
        <v>1296</v>
      </c>
      <c r="N147" t="s" s="4">
        <v>1297</v>
      </c>
      <c r="O147" t="n" s="4">
        <v>49</v>
      </c>
      <c r="P147" t="s" s="4">
        <v>1298</v>
      </c>
      <c r="Q147" t="s" s="4">
        <v>1299</v>
      </c>
      <c r="R147" t="n" s="4">
        <v>48</v>
      </c>
      <c r="S147" t="s" s="4">
        <v>1300</v>
      </c>
    </row>
    <row r="148" hidden="0" ht="30" customHeight="1" spans="1:1">
      <c r="A148" t="str" s="6">
        <f>HYPERLINK("https://www.ti.com.cn/product/cn/CC1190", "CC1190")</f>
      </c>
      <c r="B148" t="s" s="4">
        <v>1301</v>
      </c>
      <c r="C148" t="str" s="6">
        <f>HYPERLINK("https://www.ti.com.cn/cn/lit/gpn/CC1190", "PDF data sheet")</f>
      </c>
      <c r="D148" t="s" s="6">
        <v>588</v>
      </c>
      <c r="E148" t="s" s="4">
        <v>1302</v>
      </c>
      <c r="F148" t="s" s="4">
        <v>1303</v>
      </c>
      <c r="G148" t="s" s="4">
        <v/>
      </c>
      <c r="H148" t="s" s="4">
        <v/>
      </c>
      <c r="I148" t="s" s="4">
        <v/>
      </c>
      <c r="J148" t="n" s="4">
        <v>1.139</v>
      </c>
      <c r="K148" t="s" s="4">
        <v/>
      </c>
      <c r="L148" t="s" s="4">
        <v>1304</v>
      </c>
      <c r="M148" t="s" s="4">
        <v>1305</v>
      </c>
      <c r="N148" t="s" s="4">
        <v>1306</v>
      </c>
      <c r="O148" t="n" s="4">
        <v>16</v>
      </c>
      <c r="P148" t="s" s="4">
        <v>1307</v>
      </c>
      <c r="Q148" t="s" s="4">
        <v>1308</v>
      </c>
      <c r="R148" t="n" s="4">
        <v>16</v>
      </c>
      <c r="S148" t="s" s="4">
        <v>1309</v>
      </c>
    </row>
    <row r="149" hidden="0" ht="30" customHeight="1" spans="1:1">
      <c r="A149" t="str" s="6">
        <f>HYPERLINK("https://www.ti.com.cn/product/cn/TMS37157", "TMS37157")</f>
      </c>
      <c r="B149" t="s" s="4">
        <v>1310</v>
      </c>
      <c r="C149" t="str" s="6">
        <f>HYPERLINK("https://www.ti.com.cn/cn/lit/gpn/TMS37157", "PDF data sheet")</f>
      </c>
      <c r="D149" t="s" s="6">
        <v>588</v>
      </c>
      <c r="E149" t="s" s="4">
        <v>1311</v>
      </c>
      <c r="F149" t="s" s="4">
        <v/>
      </c>
      <c r="G149" t="s" s="4">
        <v/>
      </c>
      <c r="H149" t="s" s="4">
        <v/>
      </c>
      <c r="I149" t="s" s="4">
        <v/>
      </c>
      <c r="J149" t="n" s="4">
        <v>1.039</v>
      </c>
      <c r="K149" t="s" s="4">
        <v/>
      </c>
      <c r="L149" t="s" s="4">
        <v>1312</v>
      </c>
      <c r="M149" t="s" s="4">
        <v>1313</v>
      </c>
      <c r="N149" t="s" s="4">
        <v>1314</v>
      </c>
      <c r="O149" t="n" s="4">
        <v>16</v>
      </c>
      <c r="P149" t="s" s="4">
        <v>1315</v>
      </c>
      <c r="Q149" t="s" s="4">
        <v>1316</v>
      </c>
      <c r="R149" t="n" s="4">
        <v>16</v>
      </c>
      <c r="S149" t="s" s="4">
        <v>1317</v>
      </c>
    </row>
    <row r="150" hidden="0" ht="30" customHeight="1" spans="1:1">
      <c r="A150" t="str" s="6">
        <f>HYPERLINK("https://www.ti.com.cn/product/cn/CC2531", "CC2531")</f>
      </c>
      <c r="B150" t="s" s="4">
        <v>1318</v>
      </c>
      <c r="C150" t="str" s="6">
        <f>HYPERLINK("https://www.ti.com.cn/cn/lit/gpn/CC2531", "PDF data sheet")</f>
      </c>
      <c r="D150" t="s" s="6">
        <v>588</v>
      </c>
      <c r="E150" t="s" s="4">
        <v>1319</v>
      </c>
      <c r="F150" t="s" s="4">
        <v>1320</v>
      </c>
      <c r="G150" t="n" s="4">
        <v>256</v>
      </c>
      <c r="H150" t="n" s="4">
        <v>0.25</v>
      </c>
      <c r="I150" t="s" s="4">
        <v>1321</v>
      </c>
      <c r="J150" t="n" s="4">
        <v>3.72</v>
      </c>
      <c r="K150" t="n" s="4">
        <v>0.25</v>
      </c>
      <c r="L150" t="s" s="4">
        <v>1322</v>
      </c>
      <c r="M150" t="s" s="4">
        <v>1323</v>
      </c>
      <c r="N150" t="s" s="4">
        <v>1324</v>
      </c>
      <c r="O150" t="n" s="4">
        <v>36</v>
      </c>
      <c r="P150" t="s" s="4">
        <v>1325</v>
      </c>
      <c r="Q150" t="s" s="4">
        <v>1326</v>
      </c>
      <c r="R150" t="n" s="4">
        <v>40</v>
      </c>
      <c r="S150" t="s" s="4">
        <v>1327</v>
      </c>
    </row>
    <row r="151" hidden="0" ht="30" customHeight="1" spans="1:1">
      <c r="A151" t="str" s="6">
        <f>HYPERLINK("https://www.ti.com.cn/product/cn/CC2530", "CC2530")</f>
      </c>
      <c r="B151" t="s" s="4">
        <v>1328</v>
      </c>
      <c r="C151" t="str" s="6">
        <f>HYPERLINK("https://www.ti.com.cn/cn/lit/gpn/CC2530", "PDF data sheet")</f>
      </c>
      <c r="D151" t="s" s="6">
        <v>588</v>
      </c>
      <c r="E151" t="s" s="4">
        <v>1329</v>
      </c>
      <c r="F151" t="s" s="4">
        <v>1330</v>
      </c>
      <c r="G151" t="n" s="4">
        <v>256</v>
      </c>
      <c r="H151" t="n" s="4">
        <v>0.25</v>
      </c>
      <c r="I151" t="s" s="4">
        <v>1331</v>
      </c>
      <c r="J151" t="n" s="4">
        <v>2.6</v>
      </c>
      <c r="K151" t="n" s="4">
        <v>0.25</v>
      </c>
      <c r="L151" t="s" s="4">
        <v>1332</v>
      </c>
      <c r="M151" t="s" s="4">
        <v>1333</v>
      </c>
      <c r="N151" t="s" s="4">
        <v>1334</v>
      </c>
      <c r="O151" t="n" s="4">
        <v>36</v>
      </c>
      <c r="P151" t="s" s="4">
        <v>1335</v>
      </c>
      <c r="Q151" t="s" s="4">
        <v>1336</v>
      </c>
      <c r="R151" t="n" s="4">
        <v>40</v>
      </c>
      <c r="S151" t="s" s="4">
        <v>1337</v>
      </c>
    </row>
    <row r="152" hidden="0" ht="30" customHeight="1" spans="1:1">
      <c r="A152" t="str" s="6">
        <f>HYPERLINK("https://www.ti.com.cn/product/cn/CC2590", "CC2590")</f>
      </c>
      <c r="B152" t="s" s="4">
        <v>1338</v>
      </c>
      <c r="C152" t="str" s="6">
        <f>HYPERLINK("https://www.ti.com.cn/cn/lit/gpn/CC2590", "PDF data sheet")</f>
      </c>
      <c r="D152" t="s" s="6">
        <v>588</v>
      </c>
      <c r="E152" t="s" s="4">
        <v>1339</v>
      </c>
      <c r="F152" t="s" s="4">
        <v>1340</v>
      </c>
      <c r="G152" t="n" s="4">
        <v>0</v>
      </c>
      <c r="H152" t="s" s="4">
        <v/>
      </c>
      <c r="I152" t="s" s="4">
        <v/>
      </c>
      <c r="J152" t="n" s="4">
        <v>1.188</v>
      </c>
      <c r="K152" t="s" s="4">
        <v/>
      </c>
      <c r="L152" t="s" s="4">
        <v>1341</v>
      </c>
      <c r="M152" t="s" s="4">
        <v>1342</v>
      </c>
      <c r="N152" t="s" s="4">
        <v>1343</v>
      </c>
      <c r="O152" t="n" s="4">
        <v>16</v>
      </c>
      <c r="P152" t="s" s="4">
        <v>1344</v>
      </c>
      <c r="Q152" t="s" s="4">
        <v>1345</v>
      </c>
      <c r="R152" t="n" s="4">
        <v>16</v>
      </c>
      <c r="S152" t="s" s="4">
        <v>1346</v>
      </c>
    </row>
    <row r="153" hidden="0" ht="30" customHeight="1" spans="1:1">
      <c r="A153" t="str" s="6">
        <f>HYPERLINK("https://www.ti.com.cn/product/cn/TMS37145", "TMS37145")</f>
      </c>
      <c r="B153" t="s" s="4">
        <v>1347</v>
      </c>
      <c r="C153" t="str" s="6">
        <f>HYPERLINK("https://www.ti.com.cn/cn/lit/gpn/TMS37145", "PDF data sheet")</f>
      </c>
      <c r="D153" t="str" s="6">
        <f>HYPERLINK("https://www.ti.com.cn/document-viewer/cn/TMS37145/datasheet", "HTML data sheet")</f>
      </c>
      <c r="E153" t="s" s="4">
        <v>1348</v>
      </c>
      <c r="F153" t="s" s="4">
        <v>1349</v>
      </c>
      <c r="G153" t="s" s="4">
        <v/>
      </c>
      <c r="H153" t="s" s="4">
        <v/>
      </c>
      <c r="I153" t="s" s="4">
        <v/>
      </c>
      <c r="J153" t="n" s="4">
        <v>2.95</v>
      </c>
      <c r="K153" t="n" s="4">
        <v>0.008</v>
      </c>
      <c r="L153" t="s" s="4">
        <v>1350</v>
      </c>
      <c r="M153" t="s" s="4">
        <v>1351</v>
      </c>
      <c r="N153" t="s" s="4">
        <v>1352</v>
      </c>
      <c r="O153" t="s" s="4">
        <v>1353</v>
      </c>
      <c r="P153" t="s" s="4">
        <v>1354</v>
      </c>
      <c r="Q153" t="s" s="4">
        <v>1355</v>
      </c>
      <c r="R153" t="n" s="4">
        <v>0</v>
      </c>
      <c r="S153" t="s" s="4">
        <v>1356</v>
      </c>
    </row>
    <row r="154" hidden="0" ht="30" customHeight="1" spans="1:1">
      <c r="A154" t="str" s="6">
        <f>HYPERLINK("https://www.ti.com.cn/product/cn/CC2520", "CC2520")</f>
      </c>
      <c r="B154" t="s" s="4">
        <v>1357</v>
      </c>
      <c r="C154" t="str" s="6">
        <f>HYPERLINK("https://www.ti.com.cn/cn/lit/gpn/CC2520", "PDF data sheet")</f>
      </c>
      <c r="D154" t="s" s="6">
        <v>588</v>
      </c>
      <c r="E154" t="s" s="4">
        <v>1358</v>
      </c>
      <c r="F154" t="s" s="4">
        <v>1359</v>
      </c>
      <c r="G154" t="n" s="4">
        <v>0</v>
      </c>
      <c r="H154" t="n" s="4">
        <v>0.25</v>
      </c>
      <c r="I154" t="s" s="4">
        <v>1360</v>
      </c>
      <c r="J154" t="n" s="4">
        <v>2.232</v>
      </c>
      <c r="K154" t="n" s="4">
        <v>0.25</v>
      </c>
      <c r="L154" t="s" s="4">
        <v>1361</v>
      </c>
      <c r="M154" t="s" s="4">
        <v>1362</v>
      </c>
      <c r="N154" t="s" s="4">
        <v>1363</v>
      </c>
      <c r="O154" t="n" s="4">
        <v>25</v>
      </c>
      <c r="P154" t="s" s="4">
        <v>1364</v>
      </c>
      <c r="Q154" t="s" s="4">
        <v>1365</v>
      </c>
      <c r="R154" t="n" s="4">
        <v>28</v>
      </c>
      <c r="S154" t="s" s="4">
        <v>1366</v>
      </c>
    </row>
    <row r="155" hidden="0" ht="30" customHeight="1" spans="1:1">
      <c r="A155" t="str" s="6">
        <f>HYPERLINK("https://www.ti.com.cn/product/cn/CC1110-CC1111", "CC1110-CC1111")</f>
      </c>
      <c r="B155" t="s" s="4">
        <v>1367</v>
      </c>
      <c r="C155" t="str" s="6">
        <f>HYPERLINK("https://www.ti.com.cn/cn/lit/gpn/CC1110-CC1111", "PDF data sheet")</f>
      </c>
      <c r="D155" t="s" s="6">
        <v>588</v>
      </c>
      <c r="E155" t="s" s="4">
        <v>1368</v>
      </c>
      <c r="F155" t="s" s="4">
        <v>1369</v>
      </c>
      <c r="G155" t="n" s="4">
        <v>32</v>
      </c>
      <c r="H155" t="n" s="4">
        <v>0.6</v>
      </c>
      <c r="I155" t="s" s="4">
        <v>1370</v>
      </c>
      <c r="J155" t="n" s="4">
        <v>2.088</v>
      </c>
      <c r="K155" t="n" s="4">
        <v>0.5</v>
      </c>
      <c r="L155" t="s" s="4">
        <v>1371</v>
      </c>
      <c r="M155" t="s" s="4">
        <v>1372</v>
      </c>
      <c r="N155" t="s" s="4">
        <v>1373</v>
      </c>
      <c r="O155" t="n" s="4">
        <v>36</v>
      </c>
      <c r="P155" t="s" s="4">
        <v>1374</v>
      </c>
      <c r="Q155" t="s" s="4">
        <v>1375</v>
      </c>
      <c r="R155" t="n" s="4">
        <v>36</v>
      </c>
      <c r="S155" t="s" s="4">
        <v>1376</v>
      </c>
    </row>
    <row r="156" hidden="0" ht="30" customHeight="1" spans="1:1">
      <c r="A156" t="str" s="6">
        <f>HYPERLINK("https://www.ti.com.cn/product/cn/CC2511", "CC2511")</f>
      </c>
      <c r="B156" t="s" s="4">
        <v>1377</v>
      </c>
      <c r="C156" t="str" s="6">
        <f>HYPERLINK("https://www.ti.com.cn/cn/lit/gpn/CC2511", "PDF data sheet")</f>
      </c>
      <c r="D156" t="s" s="6">
        <v>588</v>
      </c>
      <c r="E156" t="s" s="4">
        <v>1378</v>
      </c>
      <c r="F156" t="s" s="4">
        <v>1379</v>
      </c>
      <c r="G156" t="s" s="4">
        <v/>
      </c>
      <c r="H156" t="n" s="4">
        <v>0.5</v>
      </c>
      <c r="I156" t="s" s="4">
        <v/>
      </c>
      <c r="J156" t="n" s="4">
        <v>2.757</v>
      </c>
      <c r="K156" t="n" s="4">
        <v>0.5</v>
      </c>
      <c r="L156" t="s" s="4">
        <v>1380</v>
      </c>
      <c r="M156" t="s" s="4">
        <v>1381</v>
      </c>
      <c r="N156" t="s" s="4">
        <v>1382</v>
      </c>
      <c r="O156" t="n" s="4">
        <v>36</v>
      </c>
      <c r="P156" t="s" s="4">
        <v>1383</v>
      </c>
      <c r="Q156" t="s" s="4">
        <v>1384</v>
      </c>
      <c r="R156" t="n" s="4">
        <v>36</v>
      </c>
      <c r="S156" t="s" s="4">
        <v>1385</v>
      </c>
    </row>
    <row r="157" hidden="0" ht="30" customHeight="1" spans="1:1">
      <c r="A157" t="str" s="6">
        <f>HYPERLINK("https://www.ti.com.cn/product/cn/RF-HDT-AJLS", "RF-HDT-AJLS")</f>
      </c>
      <c r="B157" t="s" s="4">
        <v>1386</v>
      </c>
      <c r="C157" t="str" s="6">
        <f>HYPERLINK("https://www.ti.com.cn/cn/lit/gpn/RF-HDT-AJLS", "PDF data sheet")</f>
      </c>
      <c r="D157" t="s" s="6">
        <v>588</v>
      </c>
      <c r="E157" t="s" s="4">
        <v>1387</v>
      </c>
      <c r="F157" t="s" s="4">
        <v/>
      </c>
      <c r="G157" t="s" s="4">
        <v/>
      </c>
      <c r="H157" t="s" s="4">
        <v/>
      </c>
      <c r="I157" t="s" s="4">
        <v/>
      </c>
      <c r="J157" t="n" s="4">
        <v>0.15</v>
      </c>
      <c r="K157" t="s" s="4">
        <v/>
      </c>
      <c r="L157" t="s" s="4">
        <v>1388</v>
      </c>
      <c r="M157" t="s" s="4">
        <v>1389</v>
      </c>
      <c r="N157" t="s" s="4">
        <v>1390</v>
      </c>
      <c r="O157" t="s" s="4">
        <v>1391</v>
      </c>
      <c r="P157" t="s" s="4">
        <v>1392</v>
      </c>
      <c r="Q157" t="s" s="4">
        <v>1393</v>
      </c>
      <c r="R157" t="n" s="4">
        <v>0</v>
      </c>
      <c r="S157" t="s" s="4">
        <v>1394</v>
      </c>
    </row>
    <row r="158" hidden="0" ht="30" customHeight="1" spans="1:1">
      <c r="A158" t="str" s="6">
        <f>HYPERLINK("https://www.ti.com.cn/product/cn/RF-HDT-WNMC", "RF-HDT-WNMC")</f>
      </c>
      <c r="B158" t="s" s="4">
        <v>1395</v>
      </c>
      <c r="C158" t="str" s="6">
        <f>HYPERLINK("https://www.ti.com.cn/cn/lit/gpn/RF-HDT-WNMC", "PDF data sheet")</f>
      </c>
      <c r="D158" t="s" s="6">
        <v>588</v>
      </c>
      <c r="E158" t="s" s="4">
        <v/>
      </c>
      <c r="F158" t="s" s="4">
        <v/>
      </c>
      <c r="G158" t="s" s="4">
        <v/>
      </c>
      <c r="H158" t="s" s="4">
        <v/>
      </c>
      <c r="I158" t="s" s="4">
        <v/>
      </c>
      <c r="J158" t="n" s="4">
        <v>0.17</v>
      </c>
      <c r="K158" t="s" s="4">
        <v/>
      </c>
      <c r="L158" t="s" s="4">
        <v>1396</v>
      </c>
      <c r="M158" t="s" s="4">
        <v>1397</v>
      </c>
      <c r="N158" t="s" s="4">
        <v>1398</v>
      </c>
      <c r="O158" t="s" s="4">
        <v>1399</v>
      </c>
      <c r="P158" t="s" s="4">
        <v>1400</v>
      </c>
      <c r="Q158" t="s" s="4">
        <v>1401</v>
      </c>
      <c r="R158" t="n" s="4">
        <v>0</v>
      </c>
      <c r="S158" t="s" s="4">
        <v>1402</v>
      </c>
    </row>
    <row r="159" hidden="0" ht="30" customHeight="1" spans="1:1">
      <c r="A159" t="str" s="6">
        <f>HYPERLINK("https://www.ti.com.cn/product/cn/RF-HDT-AJLE", "RF-HDT-AJLE")</f>
      </c>
      <c r="B159" t="s" s="4">
        <v>1403</v>
      </c>
      <c r="C159" t="str" s="6">
        <f>HYPERLINK("https://www.ti.com.cn/cn/lit/gpn/RF-HDT-AJLE", "PDF data sheet")</f>
      </c>
      <c r="D159" t="s" s="6">
        <v>588</v>
      </c>
      <c r="E159" t="s" s="4">
        <v>1404</v>
      </c>
      <c r="F159" t="s" s="4">
        <v/>
      </c>
      <c r="G159" t="s" s="4">
        <v/>
      </c>
      <c r="H159" t="s" s="4">
        <v/>
      </c>
      <c r="I159" t="s" s="4">
        <v/>
      </c>
      <c r="J159" t="n" s="4">
        <v>0.161</v>
      </c>
      <c r="K159" t="s" s="4">
        <v/>
      </c>
      <c r="L159" t="s" s="4">
        <v>1405</v>
      </c>
      <c r="M159" t="s" s="4">
        <v>1406</v>
      </c>
      <c r="N159" t="s" s="4">
        <v>1407</v>
      </c>
      <c r="O159" t="s" s="4">
        <v>1408</v>
      </c>
      <c r="P159" t="s" s="4">
        <v>1409</v>
      </c>
      <c r="Q159" t="s" s="4">
        <v>1410</v>
      </c>
      <c r="R159" t="n" s="4">
        <v>0</v>
      </c>
      <c r="S159" t="s" s="4">
        <v>1411</v>
      </c>
    </row>
    <row r="160" hidden="0" ht="30" customHeight="1" spans="1:1">
      <c r="A160" t="str" s="6">
        <f>HYPERLINK("https://www.ti.com.cn/product/cn/RF-HDT-AJLC", "RF-HDT-AJLC")</f>
      </c>
      <c r="B160" t="s" s="4">
        <v>1412</v>
      </c>
      <c r="C160" t="str" s="6">
        <f>HYPERLINK("https://www.ti.com.cn/cn/lit/gpn/RF-HDT-AJLC", "PDF data sheet")</f>
      </c>
      <c r="D160" t="s" s="6">
        <v>588</v>
      </c>
      <c r="E160" t="s" s="4">
        <v>1413</v>
      </c>
      <c r="F160" t="s" s="4">
        <v/>
      </c>
      <c r="G160" t="s" s="4">
        <v/>
      </c>
      <c r="H160" t="s" s="4">
        <v/>
      </c>
      <c r="I160" t="s" s="4">
        <v/>
      </c>
      <c r="J160" t="n" s="4">
        <v>0.18</v>
      </c>
      <c r="K160" t="s" s="4">
        <v/>
      </c>
      <c r="L160" t="s" s="4">
        <v>1414</v>
      </c>
      <c r="M160" t="s" s="4">
        <v>1415</v>
      </c>
      <c r="N160" t="s" s="4">
        <v>1416</v>
      </c>
      <c r="O160" t="s" s="4">
        <v>1417</v>
      </c>
      <c r="P160" t="s" s="4">
        <v>1418</v>
      </c>
      <c r="Q160" t="s" s="4">
        <v>1419</v>
      </c>
      <c r="R160" t="n" s="4">
        <v>0</v>
      </c>
      <c r="S160" t="s" s="4">
        <v>1420</v>
      </c>
    </row>
    <row r="161" hidden="0" ht="30" customHeight="1" spans="1:1">
      <c r="A161" t="str" s="6">
        <f>HYPERLINK("https://www.ti.com.cn/product/cn/TRF7960", "TRF7960")</f>
      </c>
      <c r="B161" t="s" s="4">
        <v>1421</v>
      </c>
      <c r="C161" t="str" s="6">
        <f>HYPERLINK("https://www.ti.com.cn/cn/lit/gpn/TRF7960", "PDF data sheet")</f>
      </c>
      <c r="D161" t="str" s="6">
        <f>HYPERLINK("https://www.ti.com.cn/document-viewer/cn/TRF7960/datasheet", "HTML data sheet")</f>
      </c>
      <c r="E161" t="s" s="4">
        <v/>
      </c>
      <c r="F161" t="s" s="4">
        <v/>
      </c>
      <c r="G161" t="s" s="4">
        <v/>
      </c>
      <c r="H161" t="s" s="4">
        <v/>
      </c>
      <c r="I161" t="s" s="4">
        <v/>
      </c>
      <c r="J161" t="n" s="4">
        <v>2.975</v>
      </c>
      <c r="K161" t="s" s="4">
        <v/>
      </c>
      <c r="L161" t="s" s="4">
        <v>1422</v>
      </c>
      <c r="M161" t="s" s="4">
        <v>1423</v>
      </c>
      <c r="N161" t="s" s="4">
        <v>1424</v>
      </c>
      <c r="O161" t="n" s="4">
        <v>25</v>
      </c>
      <c r="P161" t="s" s="4">
        <v>1425</v>
      </c>
      <c r="Q161" t="s" s="4">
        <v>1426</v>
      </c>
      <c r="R161" t="n" s="4">
        <v>32</v>
      </c>
      <c r="S161" t="s" s="4">
        <v>1427</v>
      </c>
    </row>
    <row r="162" hidden="0" ht="30" customHeight="1" spans="1:1">
      <c r="A162" t="str" s="6">
        <f>HYPERLINK("https://www.ti.com.cn/product/cn/TRF7961", "TRF7961")</f>
      </c>
      <c r="B162" t="s" s="4">
        <v>1428</v>
      </c>
      <c r="C162" t="str" s="6">
        <f>HYPERLINK("https://www.ti.com.cn/cn/lit/gpn/TRF7961", "PDF data sheet")</f>
      </c>
      <c r="D162" t="str" s="6">
        <f>HYPERLINK("https://www.ti.com.cn/document-viewer/cn/TRF7961/datasheet", "HTML data sheet")</f>
      </c>
      <c r="E162" t="s" s="4">
        <v>1429</v>
      </c>
      <c r="F162" t="s" s="4">
        <v/>
      </c>
      <c r="G162" t="s" s="4">
        <v/>
      </c>
      <c r="H162" t="s" s="4">
        <v/>
      </c>
      <c r="I162" t="s" s="4">
        <v/>
      </c>
      <c r="J162" t="n" s="4">
        <v>2.126</v>
      </c>
      <c r="K162" t="s" s="4">
        <v/>
      </c>
      <c r="L162" t="s" s="4">
        <v>1430</v>
      </c>
      <c r="M162" t="s" s="4">
        <v>1431</v>
      </c>
      <c r="N162" t="s" s="4">
        <v>1432</v>
      </c>
      <c r="O162" t="n" s="4">
        <v>25</v>
      </c>
      <c r="P162" t="s" s="4">
        <v>1433</v>
      </c>
      <c r="Q162" t="s" s="4">
        <v>1434</v>
      </c>
      <c r="R162" t="n" s="4">
        <v>32</v>
      </c>
      <c r="S162" t="s" s="4">
        <v>1435</v>
      </c>
    </row>
    <row r="163" hidden="0" ht="30" customHeight="1" spans="1:1">
      <c r="A163" t="str" s="6">
        <f>HYPERLINK("https://www.ti.com.cn/product/cn/CC1020", "CC1020")</f>
      </c>
      <c r="B163" t="s" s="4">
        <v>1436</v>
      </c>
      <c r="C163" t="str" s="6">
        <f>HYPERLINK("https://www.ti.com.cn/cn/lit/gpn/CC1020", "PDF data sheet")</f>
      </c>
      <c r="D163" t="str" s="6">
        <f>HYPERLINK("https://www.ti.com.cn/document-viewer/cn/CC1020/datasheet", "HTML data sheet")</f>
      </c>
      <c r="E163" t="s" s="4">
        <v>1437</v>
      </c>
      <c r="F163" t="s" s="4">
        <v>1438</v>
      </c>
      <c r="G163" t="s" s="4">
        <v/>
      </c>
      <c r="H163" t="s" s="4">
        <v/>
      </c>
      <c r="I163" t="s" s="4">
        <v>1439</v>
      </c>
      <c r="J163" t="n" s="4">
        <v>4.25</v>
      </c>
      <c r="K163" t="n" s="4">
        <v>0.1536</v>
      </c>
      <c r="L163" t="s" s="4">
        <v>1440</v>
      </c>
      <c r="M163" t="s" s="4">
        <v>1441</v>
      </c>
      <c r="N163" t="s" s="4">
        <v>1442</v>
      </c>
      <c r="O163" t="n" s="4">
        <v>49</v>
      </c>
      <c r="P163" t="s" s="4">
        <v>1443</v>
      </c>
      <c r="Q163" t="s" s="4">
        <v>1444</v>
      </c>
      <c r="R163" t="n" s="4">
        <v>32</v>
      </c>
      <c r="S163" t="s" s="4">
        <v>1445</v>
      </c>
    </row>
    <row r="164" hidden="0" ht="30" customHeight="1" spans="1:1">
      <c r="A164" t="str" s="6">
        <f>HYPERLINK("https://www.ti.com.cn/product/cn/CC2500", "CC2500")</f>
      </c>
      <c r="B164" t="s" s="4">
        <v>1446</v>
      </c>
      <c r="C164" t="str" s="6">
        <f>HYPERLINK("https://www.ti.com.cn/cn/lit/gpn/CC2500", "PDF data sheet")</f>
      </c>
      <c r="D164" t="s" s="6">
        <v>588</v>
      </c>
      <c r="E164" t="s" s="4">
        <v>1447</v>
      </c>
      <c r="F164" t="s" s="4">
        <v>1448</v>
      </c>
      <c r="G164" t="s" s="4">
        <v/>
      </c>
      <c r="H164" t="n" s="4">
        <v>0.5</v>
      </c>
      <c r="I164" t="s" s="4">
        <v/>
      </c>
      <c r="J164" t="n" s="4">
        <v>1.043</v>
      </c>
      <c r="K164" t="n" s="4">
        <v>0.5</v>
      </c>
      <c r="L164" t="s" s="4">
        <v>1449</v>
      </c>
      <c r="M164" t="s" s="4">
        <v>1450</v>
      </c>
      <c r="N164" t="s" s="4">
        <v>1451</v>
      </c>
      <c r="O164" t="n" s="4">
        <v>16</v>
      </c>
      <c r="P164" t="s" s="4">
        <v>1452</v>
      </c>
      <c r="Q164" t="s" s="4">
        <v>1453</v>
      </c>
      <c r="R164" t="n" s="4">
        <v>20</v>
      </c>
      <c r="S164" t="s" s="4">
        <v>1454</v>
      </c>
    </row>
    <row r="165" hidden="0" ht="30" customHeight="1" spans="1:1">
      <c r="A165" t="str" s="6">
        <f>HYPERLINK("https://www.ti.com.cn/product/cn/CC1021", "CC1021")</f>
      </c>
      <c r="B165" t="s" s="4">
        <v>1455</v>
      </c>
      <c r="C165" t="str" s="6">
        <f>HYPERLINK("https://www.ti.com.cn/cn/lit/gpn/CC1021", "PDF data sheet")</f>
      </c>
      <c r="D165" t="str" s="6">
        <f>HYPERLINK("https://www.ti.com.cn/document-viewer/cn/CC1021/datasheet", "HTML data sheet")</f>
      </c>
      <c r="E165" t="s" s="4">
        <v>1456</v>
      </c>
      <c r="F165" t="s" s="4">
        <v>1457</v>
      </c>
      <c r="G165" t="s" s="4">
        <v/>
      </c>
      <c r="H165" t="n" s="4">
        <v>0.1536</v>
      </c>
      <c r="I165" t="s" s="4">
        <v>1458</v>
      </c>
      <c r="J165" t="n" s="4">
        <v>4.588</v>
      </c>
      <c r="K165" t="n" s="4">
        <v>0.1536</v>
      </c>
      <c r="L165" t="s" s="4">
        <v>1459</v>
      </c>
      <c r="M165" t="s" s="4">
        <v>1460</v>
      </c>
      <c r="N165" t="s" s="4">
        <v>1461</v>
      </c>
      <c r="O165" t="n" s="4">
        <v>49</v>
      </c>
      <c r="P165" t="s" s="4">
        <v>1462</v>
      </c>
      <c r="Q165" t="s" s="4">
        <v>1463</v>
      </c>
      <c r="R165" t="n" s="4">
        <v>32</v>
      </c>
      <c r="S165" t="s" s="4">
        <v>1464</v>
      </c>
    </row>
    <row r="166" hidden="0" ht="30" customHeight="1" spans="1:1">
      <c r="A166" t="str" s="6">
        <f>HYPERLINK("https://www.ti.com.cn/product/cn/RF-HDT-DVBB", "RF-HDT-DVBB")</f>
      </c>
      <c r="B166" t="s" s="4">
        <v>1465</v>
      </c>
      <c r="C166" t="str" s="6">
        <f>HYPERLINK("https://www.ti.com.cn/cn/lit/gpn/RF-HDT-DVBB", "PDF data sheet")</f>
      </c>
      <c r="D166" t="s" s="6">
        <v>588</v>
      </c>
      <c r="E166" t="s" s="4">
        <v>1466</v>
      </c>
      <c r="F166" t="s" s="4">
        <v/>
      </c>
      <c r="G166" t="s" s="4">
        <v/>
      </c>
      <c r="H166" t="s" s="4">
        <v/>
      </c>
      <c r="I166" t="s" s="4">
        <v/>
      </c>
      <c r="J166" t="n" s="4">
        <v>1.084</v>
      </c>
      <c r="K166" t="s" s="4">
        <v/>
      </c>
      <c r="L166" t="s" s="4">
        <v>1467</v>
      </c>
      <c r="M166" t="s" s="4">
        <v>1468</v>
      </c>
      <c r="N166" t="s" s="4">
        <v>1469</v>
      </c>
      <c r="O166" t="s" s="4">
        <v>1470</v>
      </c>
      <c r="P166" t="s" s="4">
        <v>1471</v>
      </c>
      <c r="Q166" t="s" s="4">
        <v>1472</v>
      </c>
      <c r="R166" t="n" s="4">
        <v>0</v>
      </c>
      <c r="S166" t="s" s="4">
        <v>1473</v>
      </c>
    </row>
    <row r="167" hidden="0" ht="30" customHeight="1" spans="1:1">
      <c r="A167" t="str" s="6">
        <f>HYPERLINK("https://www.ti.com.cn/product/cn/RF-HDT-DVBE", "RF-HDT-DVBE")</f>
      </c>
      <c r="B167" t="s" s="4">
        <v>1474</v>
      </c>
      <c r="C167" t="str" s="6">
        <f>HYPERLINK("https://www.ti.com.cn/cn/lit/gpn/RF-HDT-DVBE", "PDF data sheet")</f>
      </c>
      <c r="D167" t="s" s="6">
        <v>588</v>
      </c>
      <c r="E167" t="s" s="4">
        <v>1475</v>
      </c>
      <c r="F167" t="s" s="4">
        <v/>
      </c>
      <c r="G167" t="s" s="4">
        <v/>
      </c>
      <c r="H167" t="s" s="4">
        <v/>
      </c>
      <c r="I167" t="s" s="4">
        <v/>
      </c>
      <c r="J167" t="n" s="4">
        <v>0.93</v>
      </c>
      <c r="K167" t="s" s="4">
        <v/>
      </c>
      <c r="L167" t="s" s="4">
        <v>1476</v>
      </c>
      <c r="M167" t="s" s="4">
        <v>1477</v>
      </c>
      <c r="N167" t="s" s="4">
        <v>1478</v>
      </c>
      <c r="O167" t="s" s="4">
        <v>1479</v>
      </c>
      <c r="P167" t="s" s="4">
        <v>1480</v>
      </c>
      <c r="Q167" t="s" s="4">
        <v>1481</v>
      </c>
      <c r="R167" t="n" s="4">
        <v>0</v>
      </c>
      <c r="S167" t="s" s="4">
        <v>1482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2024-04-06T09:10:44.978Z</dcterms:created>
  <dcterms:modified xsi:type="dcterms:W3CDTF">2024-04-06T09:10:44.978Z</dcterms:modified>
</cp:coreProperties>
</file>