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 ?><Relationships xmlns="http://schemas.openxmlformats.org/package/2006/relationships">
<Relationship Id="rId1" Type="http://schemas.openxmlformats.org/officeDocument/2006/relationships/officeDocument" Target="xl/workbook.xml"/>
<Relationship Id="rId2" Type="http://schemas.openxmlformats.org/package/2006/relationships/metadata/core-properties" Target="docProps/core.xml"/>
</Relationships>

</file>

<file path=xl/workbook.xml><?xml version="1.0" encoding="utf-8"?>
<workbook xmlns:r="http://schemas.openxmlformats.org/officeDocument/2006/relationships" xmlns="http://schemas.openxmlformats.org/spreadsheetml/2006/main">
  <sheets>
    <sheet name="Products" sheetId="1" r:id="rId1"/>
  </sheets>
</workbook>
</file>

<file path=xl/sharedStrings.xml><?xml version="1.0" encoding="utf-8"?>
<sst xmlns="http://schemas.openxmlformats.org/spreadsheetml/2006/main" count="2625" uniqueCount="2625">
  <si>
    <t>Product or Part number</t>
  </si>
  <si>
    <t>Subcategory</t>
  </si>
  <si>
    <t>PDF data sheet</t>
  </si>
  <si>
    <t>HTML data sheet</t>
  </si>
  <si>
    <t>Rating</t>
  </si>
  <si>
    <t>TI functional safety category</t>
  </si>
  <si>
    <t>Operating temperature range (°C)</t>
  </si>
  <si>
    <t>Package type</t>
  </si>
  <si>
    <t>Pin count</t>
  </si>
  <si>
    <t>Package area (mm^2)</t>
  </si>
  <si>
    <t>Package size (L x W) (mm)</t>
  </si>
  <si>
    <t>Price|Quantity (USD)</t>
  </si>
  <si>
    <t>Status</t>
  </si>
  <si>
    <t>多轴线性和角度位置传感器</t>
  </si>
  <si>
    <t>Catalog</t>
  </si>
  <si>
    <t/>
  </si>
  <si>
    <t>-40 to 125</t>
  </si>
  <si>
    <t>DSBGA</t>
  </si>
  <si>
    <t>0.95 x 1.488</t>
  </si>
  <si>
    <t>正在供货</t>
  </si>
  <si>
    <t>霍尔效应锁存器和开关</t>
  </si>
  <si>
    <t>Catalog</t>
  </si>
  <si>
    <t/>
  </si>
  <si>
    <t>-40 to 125</t>
  </si>
  <si>
    <t>TO-92</t>
  </si>
  <si>
    <t>4 x 1.52</t>
  </si>
  <si>
    <t>正在供货</t>
  </si>
  <si>
    <t>汽车毫米波雷达传感器</t>
  </si>
  <si>
    <t>Automotive</t>
  </si>
  <si>
    <t>Functional Safety-Compliant</t>
  </si>
  <si>
    <t>-40 to 125</t>
  </si>
  <si>
    <t>FCCSP</t>
  </si>
  <si>
    <t>6.45 x 6.45</t>
  </si>
  <si>
    <t>正在供货</t>
  </si>
  <si>
    <t>工业毫米波雷达传感器</t>
  </si>
  <si>
    <t>Catalog</t>
  </si>
  <si>
    <t>Functional Safety-Compliant</t>
  </si>
  <si>
    <t>-40 to 105</t>
  </si>
  <si>
    <t>FCCSP</t>
  </si>
  <si>
    <t>6.45 x 6.45</t>
  </si>
  <si>
    <t>正在供货</t>
  </si>
  <si>
    <t>多轴线性和角度位置传感器</t>
  </si>
  <si>
    <t>Automotive</t>
  </si>
  <si>
    <t>Functional Safety-Compliant</t>
  </si>
  <si>
    <t>-40 to 150</t>
  </si>
  <si>
    <t>VSSOP</t>
  </si>
  <si>
    <t>3 x 4.9</t>
  </si>
  <si>
    <t>正在供货</t>
  </si>
  <si>
    <t>多轴线性和角度位置传感器</t>
  </si>
  <si>
    <t>Automotive</t>
  </si>
  <si>
    <t>Functional Safety-Compliant</t>
  </si>
  <si>
    <t>-40 to 150</t>
  </si>
  <si>
    <t>VSSOP</t>
  </si>
  <si>
    <t>3 x 4.9</t>
  </si>
  <si>
    <t>正在供货</t>
  </si>
  <si>
    <t>霍尔效应锁存器和开关</t>
  </si>
  <si>
    <t>Automotive</t>
  </si>
  <si>
    <t/>
  </si>
  <si>
    <t>-40 to 125</t>
  </si>
  <si>
    <t>SOT-23</t>
  </si>
  <si>
    <t>2.92 x 2.37</t>
  </si>
  <si>
    <t>正在供货</t>
  </si>
  <si>
    <t>数字温度传感器</t>
  </si>
  <si>
    <t>Catalog</t>
  </si>
  <si>
    <t/>
  </si>
  <si>
    <t>-40 to 125</t>
  </si>
  <si>
    <t>X2SON</t>
  </si>
  <si>
    <t>0.8 x 0.8</t>
  </si>
  <si>
    <t>预发布</t>
  </si>
  <si>
    <t>数字温度传感器</t>
  </si>
  <si>
    <t>Catalog</t>
  </si>
  <si>
    <t/>
  </si>
  <si>
    <t>-55 to 150</t>
  </si>
  <si>
    <t>DSBGA</t>
  </si>
  <si>
    <t>0.95 x 1.488</t>
  </si>
  <si>
    <t>正在供货</t>
  </si>
  <si>
    <t>霍尔效应电流传感器</t>
  </si>
  <si>
    <t>Catalog</t>
  </si>
  <si>
    <t/>
  </si>
  <si>
    <t>-40 to 125</t>
  </si>
  <si>
    <t>SOIC</t>
  </si>
  <si>
    <t>10.3 x 10.3</t>
  </si>
  <si>
    <t>正在供货</t>
  </si>
  <si>
    <t>环境光传感器</t>
  </si>
  <si>
    <t>Automotive</t>
  </si>
  <si>
    <t/>
  </si>
  <si>
    <t>-40 to 105</t>
  </si>
  <si>
    <t>USON</t>
  </si>
  <si>
    <t>2 x 2</t>
  </si>
  <si>
    <t>正在供货</t>
  </si>
  <si>
    <t>环境光传感器</t>
  </si>
  <si>
    <t>Catalog</t>
  </si>
  <si>
    <t/>
  </si>
  <si>
    <t>-40 to 85</t>
  </si>
  <si>
    <t>SOT-5X3</t>
  </si>
  <si>
    <t>2.1 x 1.2</t>
  </si>
  <si>
    <t>正在供货</t>
  </si>
  <si>
    <t>多轴线性和角度位置传感器</t>
  </si>
  <si>
    <t>Automotive</t>
  </si>
  <si>
    <t>Functional Safety-Compliant</t>
  </si>
  <si>
    <t>-40 to 150</t>
  </si>
  <si>
    <t>TSSOP</t>
  </si>
  <si>
    <t>5 x 6.4</t>
  </si>
  <si>
    <t>正在供货</t>
  </si>
  <si>
    <t>电感式传感器 AFE</t>
  </si>
  <si>
    <t>Automotive</t>
  </si>
  <si>
    <t/>
  </si>
  <si>
    <t>-40 to 160</t>
  </si>
  <si>
    <t>TSSOP</t>
  </si>
  <si>
    <t>5 x 6.4</t>
  </si>
  <si>
    <t>正在供货</t>
  </si>
  <si>
    <t>霍尔效应电流传感器</t>
  </si>
  <si>
    <t>Catalog</t>
  </si>
  <si>
    <t/>
  </si>
  <si>
    <t>-40 to 125</t>
  </si>
  <si>
    <t>SOIC</t>
  </si>
  <si>
    <t>10.3 x 10.3</t>
  </si>
  <si>
    <t>预发布</t>
  </si>
  <si>
    <t>工业毫米波雷达传感器</t>
  </si>
  <si>
    <t>Catalog</t>
  </si>
  <si>
    <t/>
  </si>
  <si>
    <t>-40 to 105</t>
  </si>
  <si>
    <t>FCCSP</t>
  </si>
  <si>
    <t>15 x 15</t>
  </si>
  <si>
    <t>正在供货</t>
  </si>
  <si>
    <t>霍尔效应电流传感器</t>
  </si>
  <si>
    <t>Catalog</t>
  </si>
  <si>
    <t/>
  </si>
  <si>
    <t>-40 to 125</t>
  </si>
  <si>
    <t>SOIC</t>
  </si>
  <si>
    <t>10.3 x 10.3</t>
  </si>
  <si>
    <t>预发布</t>
  </si>
  <si>
    <t>隔离式温度传感器,模拟温度传感器</t>
  </si>
  <si>
    <t>Catalog</t>
  </si>
  <si>
    <t/>
  </si>
  <si>
    <t>-40 to 150</t>
  </si>
  <si>
    <t>SOIC</t>
  </si>
  <si>
    <t>4.9 x 6</t>
  </si>
  <si>
    <t>预发布</t>
  </si>
  <si>
    <t>模拟温度传感器,隔离式温度传感器</t>
  </si>
  <si>
    <t>Automotive</t>
  </si>
  <si>
    <t/>
  </si>
  <si>
    <t>-40 to 150</t>
  </si>
  <si>
    <t>SOIC</t>
  </si>
  <si>
    <t>4.9 x 6</t>
  </si>
  <si>
    <t>预发布</t>
  </si>
  <si>
    <t>数字温度传感器</t>
  </si>
  <si>
    <t>Catalog</t>
  </si>
  <si>
    <t/>
  </si>
  <si>
    <t>-40 to 125</t>
  </si>
  <si>
    <t>VSSOP</t>
  </si>
  <si>
    <t>3 x 4.9</t>
  </si>
  <si>
    <t>正在供货</t>
  </si>
  <si>
    <t>多轴线性和角度位置传感器</t>
  </si>
  <si>
    <t>Automotive</t>
  </si>
  <si>
    <t>Functional Safety-Compliant</t>
  </si>
  <si>
    <t>-40 to 125</t>
  </si>
  <si>
    <t>SOT-23</t>
  </si>
  <si>
    <t>2.9 x 2.8</t>
  </si>
  <si>
    <t>正在供货</t>
  </si>
  <si>
    <t>线性霍尔效应传感器</t>
  </si>
  <si>
    <t>Catalog</t>
  </si>
  <si>
    <t/>
  </si>
  <si>
    <t>-40 to 125</t>
  </si>
  <si>
    <t>X2SON</t>
  </si>
  <si>
    <t>1.4 x 1.1</t>
  </si>
  <si>
    <t>正在供货</t>
  </si>
  <si>
    <t>汽车毫米波雷达传感器</t>
  </si>
  <si>
    <t>Automotive</t>
  </si>
  <si>
    <t/>
  </si>
  <si>
    <t>-40 to 125</t>
  </si>
  <si>
    <t>FCCSP</t>
  </si>
  <si>
    <t>6.45 x 6.45</t>
  </si>
  <si>
    <t>预发布</t>
  </si>
  <si>
    <t>工业毫米波雷达传感器</t>
  </si>
  <si>
    <t>Catalog</t>
  </si>
  <si>
    <t/>
  </si>
  <si>
    <t>-40 to 105</t>
  </si>
  <si>
    <t>FCCSP</t>
  </si>
  <si>
    <t>6.45 x 6.45</t>
  </si>
  <si>
    <t>预发布</t>
  </si>
  <si>
    <t>环境光传感器</t>
  </si>
  <si>
    <t>Automotive</t>
  </si>
  <si>
    <t/>
  </si>
  <si>
    <t>-40 to 105</t>
  </si>
  <si>
    <t>USON</t>
  </si>
  <si>
    <t>2 x 2</t>
  </si>
  <si>
    <t>正在供货</t>
  </si>
  <si>
    <t>数字温度传感器</t>
  </si>
  <si>
    <t>Catalog</t>
  </si>
  <si>
    <t>Functional Safety-Capable</t>
  </si>
  <si>
    <t>-55 to 150</t>
  </si>
  <si>
    <t>WSON</t>
  </si>
  <si>
    <t>2.5 x 2.5</t>
  </si>
  <si>
    <t>正在供货</t>
  </si>
  <si>
    <t>汽车毫米波雷达传感器</t>
  </si>
  <si>
    <t>Automotive</t>
  </si>
  <si>
    <t>Functional Safety-Compliant</t>
  </si>
  <si>
    <t>-40 to 140</t>
  </si>
  <si>
    <t>FCCSP</t>
  </si>
  <si>
    <t>12 x 12</t>
  </si>
  <si>
    <t>正在供货</t>
  </si>
  <si>
    <t>湿度传感器</t>
  </si>
  <si>
    <t>Automotive</t>
  </si>
  <si>
    <t/>
  </si>
  <si>
    <t>-40 to 125</t>
  </si>
  <si>
    <t>WSON</t>
  </si>
  <si>
    <t>2.5 x 2.5</t>
  </si>
  <si>
    <t>正在供货</t>
  </si>
  <si>
    <t>环境光传感器</t>
  </si>
  <si>
    <t>Catalog</t>
  </si>
  <si>
    <t/>
  </si>
  <si>
    <t>-40 to 85</t>
  </si>
  <si>
    <t>SOT-5X3</t>
  </si>
  <si>
    <t>2.1 x 1.2</t>
  </si>
  <si>
    <t>正在供货</t>
  </si>
  <si>
    <t>环境光传感器</t>
  </si>
  <si>
    <t>Catalog</t>
  </si>
  <si>
    <t/>
  </si>
  <si>
    <t>-40 to 85</t>
  </si>
  <si>
    <t>SOT-5X3</t>
  </si>
  <si>
    <t>2.1 x 1.2</t>
  </si>
  <si>
    <t>正在供货</t>
  </si>
  <si>
    <t>湿度传感器</t>
  </si>
  <si>
    <t>Catalog</t>
  </si>
  <si>
    <t/>
  </si>
  <si>
    <t>-40 to 125</t>
  </si>
  <si>
    <t>WSON</t>
  </si>
  <si>
    <t>2.5 x 2.5</t>
  </si>
  <si>
    <t>正在供货</t>
  </si>
  <si>
    <t>数字温度传感器</t>
  </si>
  <si>
    <t>Catalog</t>
  </si>
  <si>
    <t>Functional Safety-Capable</t>
  </si>
  <si>
    <t>-55 to 150</t>
  </si>
  <si>
    <t>VSSOP,WSON</t>
  </si>
  <si>
    <t>6.25,14.7</t>
  </si>
  <si>
    <t>2.5 x 2.5,3 x 4.9</t>
  </si>
  <si>
    <t>正在供货</t>
  </si>
  <si>
    <t>霍尔效应锁存器和开关</t>
  </si>
  <si>
    <t>Catalog</t>
  </si>
  <si>
    <t/>
  </si>
  <si>
    <t>-40 to 125</t>
  </si>
  <si>
    <t>SOT-23</t>
  </si>
  <si>
    <t>2.92 x 2.37</t>
  </si>
  <si>
    <t>正在供货</t>
  </si>
  <si>
    <t>湿度传感器</t>
  </si>
  <si>
    <t>Catalog</t>
  </si>
  <si>
    <t/>
  </si>
  <si>
    <t>-40 to 125</t>
  </si>
  <si>
    <t>WSON</t>
  </si>
  <si>
    <t>2.5 x 2.5</t>
  </si>
  <si>
    <t>正在供货</t>
  </si>
  <si>
    <t>湿度传感器</t>
  </si>
  <si>
    <t>Automotive</t>
  </si>
  <si>
    <t/>
  </si>
  <si>
    <t>-40 to 125</t>
  </si>
  <si>
    <t>WSON</t>
  </si>
  <si>
    <t>2.5 x 2.5</t>
  </si>
  <si>
    <t>正在供货</t>
  </si>
  <si>
    <t>湿度传感器</t>
  </si>
  <si>
    <t>Catalog</t>
  </si>
  <si>
    <t/>
  </si>
  <si>
    <t>-40 to 125</t>
  </si>
  <si>
    <t>WSON</t>
  </si>
  <si>
    <t>2.5 x 2.5</t>
  </si>
  <si>
    <t>正在供货</t>
  </si>
  <si>
    <t>湿度传感器</t>
  </si>
  <si>
    <t>Automotive</t>
  </si>
  <si>
    <t>Functional Safety-Compliant</t>
  </si>
  <si>
    <t>-40 to 125</t>
  </si>
  <si>
    <t>WSON</t>
  </si>
  <si>
    <t>2.5 x 2.5</t>
  </si>
  <si>
    <t>正在供货</t>
  </si>
  <si>
    <t>工业毫米波雷达传感器</t>
  </si>
  <si>
    <t>Catalog</t>
  </si>
  <si>
    <t>Functional Safety-Compliant</t>
  </si>
  <si>
    <t>-40 to 105</t>
  </si>
  <si>
    <t>FCCSP</t>
  </si>
  <si>
    <t>10.4 x 10.4</t>
  </si>
  <si>
    <t>正在供货</t>
  </si>
  <si>
    <t>霍尔效应锁存器和开关</t>
  </si>
  <si>
    <t>Catalog</t>
  </si>
  <si>
    <t/>
  </si>
  <si>
    <t>-40 to 125</t>
  </si>
  <si>
    <t>SOT-23</t>
  </si>
  <si>
    <t>2.9 x 2.8</t>
  </si>
  <si>
    <t>正在供货</t>
  </si>
  <si>
    <t>数字温度传感器</t>
  </si>
  <si>
    <t>Catalog</t>
  </si>
  <si>
    <t/>
  </si>
  <si>
    <t>-55 to 175</t>
  </si>
  <si>
    <t>SOT-SC70</t>
  </si>
  <si>
    <t>2 x 2.1</t>
  </si>
  <si>
    <t>正在供货</t>
  </si>
  <si>
    <t>数字温度传感器</t>
  </si>
  <si>
    <t>Automotive</t>
  </si>
  <si>
    <t>Functional Safety-Capable</t>
  </si>
  <si>
    <t>-55 to 175</t>
  </si>
  <si>
    <t>SOT-23</t>
  </si>
  <si>
    <t>2.9 x 2.8</t>
  </si>
  <si>
    <t>正在供货</t>
  </si>
  <si>
    <t>数字温度传感器</t>
  </si>
  <si>
    <t>Automotive</t>
  </si>
  <si>
    <t>Functional Safety-Capable</t>
  </si>
  <si>
    <t>-55 to 175</t>
  </si>
  <si>
    <t>SOT-23,SOT-SC70</t>
  </si>
  <si>
    <t>4.2,8.12</t>
  </si>
  <si>
    <t>2 x 2.1,2.9 x 2.8</t>
  </si>
  <si>
    <t>正在供货</t>
  </si>
  <si>
    <t>环境光传感器</t>
  </si>
  <si>
    <t>Catalog</t>
  </si>
  <si>
    <t/>
  </si>
  <si>
    <t>-40 to 85</t>
  </si>
  <si>
    <t>PICOSTAR,SOT-5X3</t>
  </si>
  <si>
    <t>4,8</t>
  </si>
  <si>
    <t>0.9592,2.52</t>
  </si>
  <si>
    <t>1.09 x 0.88,2.1 x 1.2</t>
  </si>
  <si>
    <t>正在供货</t>
  </si>
  <si>
    <t>电感式传感器 AFE</t>
  </si>
  <si>
    <t>Catalog</t>
  </si>
  <si>
    <t/>
  </si>
  <si>
    <t>-40 to 125</t>
  </si>
  <si>
    <t>TSSOP</t>
  </si>
  <si>
    <t>5 x 6.4</t>
  </si>
  <si>
    <t>正在供货</t>
  </si>
  <si>
    <t>数字温度传感器</t>
  </si>
  <si>
    <t>Space</t>
  </si>
  <si>
    <t/>
  </si>
  <si>
    <t>-55 to 125</t>
  </si>
  <si>
    <t>CFP</t>
  </si>
  <si>
    <t>10.16 x 7.1</t>
  </si>
  <si>
    <t>正在供货</t>
  </si>
  <si>
    <t>电感式传感器 AFE</t>
  </si>
  <si>
    <t>Automotive</t>
  </si>
  <si>
    <t>Functional Safety-Capable</t>
  </si>
  <si>
    <t>-40 to 125</t>
  </si>
  <si>
    <t>TSSOP</t>
  </si>
  <si>
    <t>5 x 6.4</t>
  </si>
  <si>
    <t>正在供货</t>
  </si>
  <si>
    <t>多轴线性和角度位置传感器</t>
  </si>
  <si>
    <t>Automotive</t>
  </si>
  <si>
    <t>Functional Safety-Compliant</t>
  </si>
  <si>
    <t>-40 to 150</t>
  </si>
  <si>
    <t>VSSOP</t>
  </si>
  <si>
    <t>3 x 4.9</t>
  </si>
  <si>
    <t>正在供货</t>
  </si>
  <si>
    <t>霍尔效应锁存器和开关</t>
  </si>
  <si>
    <t>Catalog</t>
  </si>
  <si>
    <t/>
  </si>
  <si>
    <t>-40 to 125</t>
  </si>
  <si>
    <t>SOT-23,X2SON</t>
  </si>
  <si>
    <t>3,4</t>
  </si>
  <si>
    <t>1.54,6.9204</t>
  </si>
  <si>
    <t>1.4 x 1.1,2.92 x 2.37</t>
  </si>
  <si>
    <t>正在供货</t>
  </si>
  <si>
    <t>霍尔效应锁存器和开关</t>
  </si>
  <si>
    <t>Automotive</t>
  </si>
  <si>
    <t/>
  </si>
  <si>
    <t>-40 to 150</t>
  </si>
  <si>
    <t>SOT-23</t>
  </si>
  <si>
    <t>2.92 x 2.37</t>
  </si>
  <si>
    <t>正在供货</t>
  </si>
  <si>
    <t>汽车毫米波雷达传感器</t>
  </si>
  <si>
    <t>Automotive</t>
  </si>
  <si>
    <t>Functional Safety-Compliant</t>
  </si>
  <si>
    <t>-40 to 125</t>
  </si>
  <si>
    <t>FCCSP</t>
  </si>
  <si>
    <t>15 x 15</t>
  </si>
  <si>
    <t>正在供货</t>
  </si>
  <si>
    <t>工业毫米波雷达传感器</t>
  </si>
  <si>
    <t>Catalog</t>
  </si>
  <si>
    <t>Functional Safety-Compliant</t>
  </si>
  <si>
    <t>-40 to 105</t>
  </si>
  <si>
    <t>FCCSP</t>
  </si>
  <si>
    <t>10.4 x 10.4</t>
  </si>
  <si>
    <t>正在供货</t>
  </si>
  <si>
    <t>多轴线性和角度位置传感器</t>
  </si>
  <si>
    <t>Catalog</t>
  </si>
  <si>
    <t/>
  </si>
  <si>
    <t>-40 to 125</t>
  </si>
  <si>
    <t>SOT-23</t>
  </si>
  <si>
    <t>2.9 x 2.8</t>
  </si>
  <si>
    <t>正在供货</t>
  </si>
  <si>
    <t>数字温度传感器</t>
  </si>
  <si>
    <t>Catalog</t>
  </si>
  <si>
    <t/>
  </si>
  <si>
    <t>-40 to 125</t>
  </si>
  <si>
    <t>PICOSTAR</t>
  </si>
  <si>
    <t>0.76 x 0.76</t>
  </si>
  <si>
    <t>正在供货</t>
  </si>
  <si>
    <t>霍尔效应电流传感器</t>
  </si>
  <si>
    <t>Automotive</t>
  </si>
  <si>
    <t>Functional Safety-Capable</t>
  </si>
  <si>
    <t>-40 to 125</t>
  </si>
  <si>
    <t>SOIC</t>
  </si>
  <si>
    <t>4.9 x 6</t>
  </si>
  <si>
    <t>正在供货</t>
  </si>
  <si>
    <t>霍尔效应电流传感器</t>
  </si>
  <si>
    <t>Automotive</t>
  </si>
  <si>
    <t>Functional Safety-Capable</t>
  </si>
  <si>
    <t>-40 to 125</t>
  </si>
  <si>
    <t>SOIC</t>
  </si>
  <si>
    <t>4.9 x 6</t>
  </si>
  <si>
    <t>正在供货</t>
  </si>
  <si>
    <t>多轴线性和角度位置传感器</t>
  </si>
  <si>
    <t>Catalog</t>
  </si>
  <si>
    <t/>
  </si>
  <si>
    <t>-40 to 150</t>
  </si>
  <si>
    <t>VSSOP</t>
  </si>
  <si>
    <t>3 x 4.9</t>
  </si>
  <si>
    <t>正在供货</t>
  </si>
  <si>
    <t>霍尔效应锁存器和开关</t>
  </si>
  <si>
    <t>Automotive</t>
  </si>
  <si>
    <t>Functional Safety-Capable</t>
  </si>
  <si>
    <t>-40 to 150</t>
  </si>
  <si>
    <t>SOT-23</t>
  </si>
  <si>
    <t>2.92 x 2.37</t>
  </si>
  <si>
    <t>正在供货</t>
  </si>
  <si>
    <t>霍尔效应锁存器和开关</t>
  </si>
  <si>
    <t>Automotive</t>
  </si>
  <si>
    <t/>
  </si>
  <si>
    <t>-40 to 125</t>
  </si>
  <si>
    <t>SOT-23</t>
  </si>
  <si>
    <t>2.9 x 2.8</t>
  </si>
  <si>
    <t>正在供货</t>
  </si>
  <si>
    <t>霍尔效应锁存器和开关</t>
  </si>
  <si>
    <t>Automotive</t>
  </si>
  <si>
    <t/>
  </si>
  <si>
    <t>-40 to 125</t>
  </si>
  <si>
    <t>SOT-23</t>
  </si>
  <si>
    <t>2.9 x 2.8</t>
  </si>
  <si>
    <t>正在供货</t>
  </si>
  <si>
    <t>霍尔效应电流传感器</t>
  </si>
  <si>
    <t>Automotive</t>
  </si>
  <si>
    <t>Functional Safety-Capable</t>
  </si>
  <si>
    <t>-40 to 125</t>
  </si>
  <si>
    <t>SOIC</t>
  </si>
  <si>
    <t>4.9 x 6</t>
  </si>
  <si>
    <t>正在供货</t>
  </si>
  <si>
    <t>霍尔效应电流传感器</t>
  </si>
  <si>
    <t>Automotive</t>
  </si>
  <si>
    <t>Functional Safety-Capable</t>
  </si>
  <si>
    <t>-40 to 125</t>
  </si>
  <si>
    <t>SOIC</t>
  </si>
  <si>
    <t>4.9 x 6</t>
  </si>
  <si>
    <t>正在供货</t>
  </si>
  <si>
    <t>汽车毫米波雷达传感器</t>
  </si>
  <si>
    <t>Automotive</t>
  </si>
  <si>
    <t>Functional Safety-Compliant</t>
  </si>
  <si>
    <t>-40 to 125</t>
  </si>
  <si>
    <t>FCCSP</t>
  </si>
  <si>
    <t>15 x 15</t>
  </si>
  <si>
    <t>正在供货</t>
  </si>
  <si>
    <t>霍尔效应锁存器和开关</t>
  </si>
  <si>
    <t>Catalog</t>
  </si>
  <si>
    <t/>
  </si>
  <si>
    <t>-40 to 125</t>
  </si>
  <si>
    <t>SOT-23</t>
  </si>
  <si>
    <t>2.92 x 2.37</t>
  </si>
  <si>
    <t>正在供货</t>
  </si>
  <si>
    <t>工业毫米波雷达传感器</t>
  </si>
  <si>
    <t>Catalog</t>
  </si>
  <si>
    <t>Functional Safety-Compliant</t>
  </si>
  <si>
    <t>-40 to 105</t>
  </si>
  <si>
    <t>FCCSP</t>
  </si>
  <si>
    <t>15 x 15</t>
  </si>
  <si>
    <t>正在供货</t>
  </si>
  <si>
    <t>汽车毫米波雷达传感器</t>
  </si>
  <si>
    <t>Automotive</t>
  </si>
  <si>
    <t>Functional Safety-Compliant</t>
  </si>
  <si>
    <t>-40 to 125</t>
  </si>
  <si>
    <t>FCCSP</t>
  </si>
  <si>
    <t>10.4 x 10.4</t>
  </si>
  <si>
    <t>正在供货</t>
  </si>
  <si>
    <t>霍尔效应锁存器和开关</t>
  </si>
  <si>
    <t>Catalog</t>
  </si>
  <si>
    <t/>
  </si>
  <si>
    <t>-40 to 125</t>
  </si>
  <si>
    <t>SOT-23</t>
  </si>
  <si>
    <t>2.9 x 2.8</t>
  </si>
  <si>
    <t>正在供货</t>
  </si>
  <si>
    <t>霍尔效应电流传感器</t>
  </si>
  <si>
    <t>Catalog</t>
  </si>
  <si>
    <t/>
  </si>
  <si>
    <t>-40 to 125</t>
  </si>
  <si>
    <t>SOIC</t>
  </si>
  <si>
    <t>4.9 x 6</t>
  </si>
  <si>
    <t>正在供货</t>
  </si>
  <si>
    <t>霍尔效应电流传感器</t>
  </si>
  <si>
    <t>Catalog</t>
  </si>
  <si>
    <t/>
  </si>
  <si>
    <t>-40 to 125</t>
  </si>
  <si>
    <t>SOIC</t>
  </si>
  <si>
    <t>4.9 x 6</t>
  </si>
  <si>
    <t>正在供货</t>
  </si>
  <si>
    <t>数字温度传感器</t>
  </si>
  <si>
    <t>Catalog</t>
  </si>
  <si>
    <t/>
  </si>
  <si>
    <t>-40 to 125</t>
  </si>
  <si>
    <t>DSBGA</t>
  </si>
  <si>
    <t>1.328 x 0.828</t>
  </si>
  <si>
    <t>正在供货</t>
  </si>
  <si>
    <t>霍尔效应锁存器和开关</t>
  </si>
  <si>
    <t>Catalog</t>
  </si>
  <si>
    <t/>
  </si>
  <si>
    <t>-40 to 125</t>
  </si>
  <si>
    <t>SOT-23</t>
  </si>
  <si>
    <t>2.9 x 2.8</t>
  </si>
  <si>
    <t>正在供货</t>
  </si>
  <si>
    <t>模拟温度传感器</t>
  </si>
  <si>
    <t>HiRel Enhanced Product</t>
  </si>
  <si>
    <t/>
  </si>
  <si>
    <t>-55 to 150</t>
  </si>
  <si>
    <t>SOT-SC70</t>
  </si>
  <si>
    <t>2 x 2.1</t>
  </si>
  <si>
    <t>正在供货</t>
  </si>
  <si>
    <t>霍尔效应锁存器和开关</t>
  </si>
  <si>
    <t>Catalog</t>
  </si>
  <si>
    <t/>
  </si>
  <si>
    <t>-40 to 125</t>
  </si>
  <si>
    <t>SOT-23</t>
  </si>
  <si>
    <t>2.92 x 2.37</t>
  </si>
  <si>
    <t>正在供货</t>
  </si>
  <si>
    <t>汽车毫米波雷达传感器</t>
  </si>
  <si>
    <t>Automotive</t>
  </si>
  <si>
    <t>Functional Safety-Compliant</t>
  </si>
  <si>
    <t>-40 to 140</t>
  </si>
  <si>
    <t>FCCSP</t>
  </si>
  <si>
    <t>10.4 x 10.4</t>
  </si>
  <si>
    <t>正在供货</t>
  </si>
  <si>
    <t>汽车毫米波雷达传感器</t>
  </si>
  <si>
    <t>Automotive</t>
  </si>
  <si>
    <t>Functional Safety-Compliant</t>
  </si>
  <si>
    <t>-40 to 125</t>
  </si>
  <si>
    <t>FCCSP</t>
  </si>
  <si>
    <t>10.4 x 10.4</t>
  </si>
  <si>
    <t>正在供货</t>
  </si>
  <si>
    <t>信号调节器</t>
  </si>
  <si>
    <t>Catalog</t>
  </si>
  <si>
    <t/>
  </si>
  <si>
    <t>-40 to 105</t>
  </si>
  <si>
    <t>VQFN</t>
  </si>
  <si>
    <t>3 x 3</t>
  </si>
  <si>
    <t>正在供货</t>
  </si>
  <si>
    <t>湿度传感器</t>
  </si>
  <si>
    <t>-</t>
  </si>
  <si>
    <t>Catalog</t>
  </si>
  <si>
    <t/>
  </si>
  <si>
    <t>-40 to 125</t>
  </si>
  <si>
    <t>WSON</t>
  </si>
  <si>
    <t>3 x 3</t>
  </si>
  <si>
    <t>正在供货</t>
  </si>
  <si>
    <t>湿度传感器</t>
  </si>
  <si>
    <t>Catalog</t>
  </si>
  <si>
    <t/>
  </si>
  <si>
    <t>-40 to 125</t>
  </si>
  <si>
    <t>WSON</t>
  </si>
  <si>
    <t>3 x 3</t>
  </si>
  <si>
    <t>正在供货</t>
  </si>
  <si>
    <t>热敏电阻</t>
  </si>
  <si>
    <t>Automotive</t>
  </si>
  <si>
    <t/>
  </si>
  <si>
    <t>-40 to 150</t>
  </si>
  <si>
    <t>SOT-5X3,X1SON</t>
  </si>
  <si>
    <t>0.6,1.28</t>
  </si>
  <si>
    <t>1 x 0.6,1.6 x 0.8</t>
  </si>
  <si>
    <t>正在供货</t>
  </si>
  <si>
    <t>霍尔效应电流传感器</t>
  </si>
  <si>
    <t>Catalog</t>
  </si>
  <si>
    <t/>
  </si>
  <si>
    <t>-40 to 125</t>
  </si>
  <si>
    <t>SOIC</t>
  </si>
  <si>
    <t>4.9 x 6</t>
  </si>
  <si>
    <t>正在供货</t>
  </si>
  <si>
    <t>工业毫米波雷达传感器</t>
  </si>
  <si>
    <t>Catalog</t>
  </si>
  <si>
    <t/>
  </si>
  <si>
    <t>-40 to 105</t>
  </si>
  <si>
    <t>FCCSP</t>
  </si>
  <si>
    <t>10.4 x 10.4</t>
  </si>
  <si>
    <t>正在供货</t>
  </si>
  <si>
    <t>工业毫米波雷达传感器</t>
  </si>
  <si>
    <t>Catalog</t>
  </si>
  <si>
    <t>Functional Safety-Compliant</t>
  </si>
  <si>
    <t>-40 to 105</t>
  </si>
  <si>
    <t>FCBGA,FCCSP</t>
  </si>
  <si>
    <t>161,209</t>
  </si>
  <si>
    <t>108.16,225</t>
  </si>
  <si>
    <t>10.4 x 10.4,15 x 15</t>
  </si>
  <si>
    <t>正在供货</t>
  </si>
  <si>
    <t>霍尔效应电流传感器</t>
  </si>
  <si>
    <t>Catalog</t>
  </si>
  <si>
    <t/>
  </si>
  <si>
    <t>-40 to 125</t>
  </si>
  <si>
    <t>SOIC</t>
  </si>
  <si>
    <t>4.9 x 6</t>
  </si>
  <si>
    <t>正在供货</t>
  </si>
  <si>
    <t>热敏电阻</t>
  </si>
  <si>
    <t>Automotive</t>
  </si>
  <si>
    <t/>
  </si>
  <si>
    <t>-40 to 150</t>
  </si>
  <si>
    <t>SOT-5X3,X1SON</t>
  </si>
  <si>
    <t>0.6,1.28</t>
  </si>
  <si>
    <t>1 x 0.6,1.6 x 0.8</t>
  </si>
  <si>
    <t>正在供货</t>
  </si>
  <si>
    <t>超声波传感器 AFE</t>
  </si>
  <si>
    <t>Catalog</t>
  </si>
  <si>
    <t/>
  </si>
  <si>
    <t>-40 to 85</t>
  </si>
  <si>
    <t>LQFP</t>
  </si>
  <si>
    <t>16 x 16</t>
  </si>
  <si>
    <t>正在供货</t>
  </si>
  <si>
    <t>信号调节器</t>
  </si>
  <si>
    <t>Catalog</t>
  </si>
  <si>
    <t/>
  </si>
  <si>
    <t>-40 to 85</t>
  </si>
  <si>
    <t>HTSSOP</t>
  </si>
  <si>
    <t>9.7 x 6.4</t>
  </si>
  <si>
    <t>正在供货</t>
  </si>
  <si>
    <t>信号调节器</t>
  </si>
  <si>
    <t>Catalog</t>
  </si>
  <si>
    <t/>
  </si>
  <si>
    <t>-40 to 85</t>
  </si>
  <si>
    <t>HTSSOP</t>
  </si>
  <si>
    <t>9.7 x 6.4</t>
  </si>
  <si>
    <t>正在供货</t>
  </si>
  <si>
    <t>温度开关</t>
  </si>
  <si>
    <t>Automotive</t>
  </si>
  <si>
    <t>Functional Safety-Capable</t>
  </si>
  <si>
    <t>-55 to 130</t>
  </si>
  <si>
    <t>SOT-5X3</t>
  </si>
  <si>
    <t>1.6 x 1.6</t>
  </si>
  <si>
    <t>正在供货</t>
  </si>
  <si>
    <t>热敏电阻</t>
  </si>
  <si>
    <t>Catalog</t>
  </si>
  <si>
    <t/>
  </si>
  <si>
    <t>-40 to 150</t>
  </si>
  <si>
    <t>SOT-5X3,X1SON</t>
  </si>
  <si>
    <t>0.6,1.28</t>
  </si>
  <si>
    <t>1 x 0.6,1.6 x 0.8</t>
  </si>
  <si>
    <t>正在供货</t>
  </si>
  <si>
    <t>超声波传感器 AFE</t>
  </si>
  <si>
    <t>Catalog</t>
  </si>
  <si>
    <t/>
  </si>
  <si>
    <t>-25 to 105</t>
  </si>
  <si>
    <t>WQFN</t>
  </si>
  <si>
    <t>4 x 4</t>
  </si>
  <si>
    <t>正在供货</t>
  </si>
  <si>
    <t>超声波传感器 AFE</t>
  </si>
  <si>
    <t>Catalog</t>
  </si>
  <si>
    <t/>
  </si>
  <si>
    <t>-25 to 105</t>
  </si>
  <si>
    <t>WQFN</t>
  </si>
  <si>
    <t>4 x 4</t>
  </si>
  <si>
    <t>正在供货</t>
  </si>
  <si>
    <t>热敏电阻</t>
  </si>
  <si>
    <t>Catalog</t>
  </si>
  <si>
    <t/>
  </si>
  <si>
    <t>-40 to 150</t>
  </si>
  <si>
    <t>SOT-5X3,X1SON</t>
  </si>
  <si>
    <t>0.6,1.28</t>
  </si>
  <si>
    <t>1 x 0.6,1.6 x 0.8</t>
  </si>
  <si>
    <t>正在供货</t>
  </si>
  <si>
    <t>温度开关</t>
  </si>
  <si>
    <t>Catalog</t>
  </si>
  <si>
    <t/>
  </si>
  <si>
    <t>-55 to 130</t>
  </si>
  <si>
    <t>SOT-5X3</t>
  </si>
  <si>
    <t>1.6 x 1.6</t>
  </si>
  <si>
    <t>正在供货</t>
  </si>
  <si>
    <t>模拟温度传感器</t>
  </si>
  <si>
    <t>Automotive</t>
  </si>
  <si>
    <t>Functional Safety-Capable</t>
  </si>
  <si>
    <t>-40 to 125</t>
  </si>
  <si>
    <t>SOT-23</t>
  </si>
  <si>
    <t>2.92 x 2.37</t>
  </si>
  <si>
    <t>正在供货</t>
  </si>
  <si>
    <t>模拟温度传感器</t>
  </si>
  <si>
    <t>Automotive</t>
  </si>
  <si>
    <t>Functional Safety-Capable</t>
  </si>
  <si>
    <t>-40 to 150</t>
  </si>
  <si>
    <t>SOT-23,SOT-SC70</t>
  </si>
  <si>
    <t>3,5</t>
  </si>
  <si>
    <t>4.2,6.9204</t>
  </si>
  <si>
    <t>2 x 2.1,2.92 x 2.37</t>
  </si>
  <si>
    <t>正在供货</t>
  </si>
  <si>
    <t>信号调节器</t>
  </si>
  <si>
    <t>Automotive</t>
  </si>
  <si>
    <t>Functional Safety-Capable</t>
  </si>
  <si>
    <t>-40 to 125</t>
  </si>
  <si>
    <t>WQFN</t>
  </si>
  <si>
    <t>4 x 4</t>
  </si>
  <si>
    <t>正在供货</t>
  </si>
  <si>
    <t>工业毫米波雷达传感器</t>
  </si>
  <si>
    <t>Catalog</t>
  </si>
  <si>
    <t>Functional Safety-Compliant</t>
  </si>
  <si>
    <t>-40 to 105</t>
  </si>
  <si>
    <t>FCCSP</t>
  </si>
  <si>
    <t>10.4 x 10.4</t>
  </si>
  <si>
    <t>正在供货</t>
  </si>
  <si>
    <t>汽车毫米波雷达传感器</t>
  </si>
  <si>
    <t>Automotive</t>
  </si>
  <si>
    <t>Functional Safety-Compliant</t>
  </si>
  <si>
    <t>-40 to 125</t>
  </si>
  <si>
    <t>FCCSP</t>
  </si>
  <si>
    <t>10.4 x 10.4</t>
  </si>
  <si>
    <t>正在供货</t>
  </si>
  <si>
    <t>线性霍尔效应传感器</t>
  </si>
  <si>
    <t>Automotive</t>
  </si>
  <si>
    <t/>
  </si>
  <si>
    <t>-40 to 150</t>
  </si>
  <si>
    <t>SOT-23</t>
  </si>
  <si>
    <t>2.92 x 2.37</t>
  </si>
  <si>
    <t>正在供货</t>
  </si>
  <si>
    <t>热敏电阻</t>
  </si>
  <si>
    <t>Automotive</t>
  </si>
  <si>
    <t>Functional Safety-Capable</t>
  </si>
  <si>
    <t>-40 to 170</t>
  </si>
  <si>
    <t>SOT-5X3,TO-92,X1SON</t>
  </si>
  <si>
    <t>0.6,1.28,6.08</t>
  </si>
  <si>
    <t>1 x 0.6,1.6 x 0.8,4 x 1.52</t>
  </si>
  <si>
    <t>正在供货</t>
  </si>
  <si>
    <t>温度开关</t>
  </si>
  <si>
    <t>Catalog</t>
  </si>
  <si>
    <t/>
  </si>
  <si>
    <t>-55 to 130</t>
  </si>
  <si>
    <t>SOT-5X3</t>
  </si>
  <si>
    <t>1.6 x 1.6</t>
  </si>
  <si>
    <t>正在供货</t>
  </si>
  <si>
    <t>霍尔效应锁存器和开关</t>
  </si>
  <si>
    <t>Automotive</t>
  </si>
  <si>
    <t/>
  </si>
  <si>
    <t>-40 to 150</t>
  </si>
  <si>
    <t>SOT-23</t>
  </si>
  <si>
    <t>2.92 x 2.37</t>
  </si>
  <si>
    <t>正在供货</t>
  </si>
  <si>
    <t>超声波传感器 AFE</t>
  </si>
  <si>
    <t>Catalog</t>
  </si>
  <si>
    <t/>
  </si>
  <si>
    <t>-40 to 85</t>
  </si>
  <si>
    <t>LQFP,VQFN</t>
  </si>
  <si>
    <t>81,144</t>
  </si>
  <si>
    <t>12 x 12,9 x 9</t>
  </si>
  <si>
    <t>正在供货</t>
  </si>
  <si>
    <t>超声波传感器 AFE</t>
  </si>
  <si>
    <t>Catalog</t>
  </si>
  <si>
    <t/>
  </si>
  <si>
    <t>-40 to 85</t>
  </si>
  <si>
    <t>LQFP,VQFN</t>
  </si>
  <si>
    <t>81,144</t>
  </si>
  <si>
    <t>12 x 12,9 x 9</t>
  </si>
  <si>
    <t>正在供货</t>
  </si>
  <si>
    <t>超声波传感器 AFE</t>
  </si>
  <si>
    <t>Catalog</t>
  </si>
  <si>
    <t/>
  </si>
  <si>
    <t>-40 to 85</t>
  </si>
  <si>
    <t>LQFP,VQFN</t>
  </si>
  <si>
    <t>81,144</t>
  </si>
  <si>
    <t>12 x 12,9 x 9</t>
  </si>
  <si>
    <t>正在供货</t>
  </si>
  <si>
    <t>超声波传感器 AFE</t>
  </si>
  <si>
    <t>Catalog</t>
  </si>
  <si>
    <t/>
  </si>
  <si>
    <t>-40 to 85</t>
  </si>
  <si>
    <t>LQFP</t>
  </si>
  <si>
    <t>14 x 14</t>
  </si>
  <si>
    <t>正在供货</t>
  </si>
  <si>
    <t>超声波传感器 AFE</t>
  </si>
  <si>
    <t>Catalog</t>
  </si>
  <si>
    <t/>
  </si>
  <si>
    <t>-40 to 85</t>
  </si>
  <si>
    <t>LQFP</t>
  </si>
  <si>
    <t>14 x 14</t>
  </si>
  <si>
    <t>正在供货</t>
  </si>
  <si>
    <t>超声波传感器 AFE</t>
  </si>
  <si>
    <t>Catalog</t>
  </si>
  <si>
    <t/>
  </si>
  <si>
    <t>-40 to 85</t>
  </si>
  <si>
    <t>LQFP</t>
  </si>
  <si>
    <t>14 x 14</t>
  </si>
  <si>
    <t>正在供货</t>
  </si>
  <si>
    <t>线性霍尔效应传感器</t>
  </si>
  <si>
    <t>Automotive</t>
  </si>
  <si>
    <t/>
  </si>
  <si>
    <t>-40 to 150</t>
  </si>
  <si>
    <t>SOT-23,TO-92</t>
  </si>
  <si>
    <t>6.08,6.9204</t>
  </si>
  <si>
    <t>2.92 x 2.37,4 x 1.52</t>
  </si>
  <si>
    <t>正在供货</t>
  </si>
  <si>
    <t>线性霍尔效应传感器</t>
  </si>
  <si>
    <t>Automotive</t>
  </si>
  <si>
    <t/>
  </si>
  <si>
    <t>-40 to 150</t>
  </si>
  <si>
    <t>SOT-23,TO-92</t>
  </si>
  <si>
    <t>6.08,6.9204</t>
  </si>
  <si>
    <t>2.92 x 2.37,4 x 1.52</t>
  </si>
  <si>
    <t>正在供货</t>
  </si>
  <si>
    <t>环境光传感器</t>
  </si>
  <si>
    <t>Catalog</t>
  </si>
  <si>
    <t/>
  </si>
  <si>
    <t>-40 to 85</t>
  </si>
  <si>
    <t>SOT-5X3,USON</t>
  </si>
  <si>
    <t>6,8</t>
  </si>
  <si>
    <t>2.52,4</t>
  </si>
  <si>
    <t>2 x 2,2.1 x 1.2</t>
  </si>
  <si>
    <t>正在供货</t>
  </si>
  <si>
    <t>电感式传感器 AFE</t>
  </si>
  <si>
    <t>Automotive</t>
  </si>
  <si>
    <t>Functional Safety-Compliant</t>
  </si>
  <si>
    <t>-40 to 160</t>
  </si>
  <si>
    <t>TSSOP</t>
  </si>
  <si>
    <t>5 x 6.4</t>
  </si>
  <si>
    <t>正在供货</t>
  </si>
  <si>
    <t>热敏电阻</t>
  </si>
  <si>
    <t>Catalog</t>
  </si>
  <si>
    <t/>
  </si>
  <si>
    <t>-40 to 150</t>
  </si>
  <si>
    <t>SOT-5X3,TO-92,X1SON</t>
  </si>
  <si>
    <t>0.6,1.28,6.08</t>
  </si>
  <si>
    <t>1 x 0.6,1.6 x 0.8,4 x 1.52</t>
  </si>
  <si>
    <t>正在供货</t>
  </si>
  <si>
    <t>线性霍尔效应传感器</t>
  </si>
  <si>
    <t>Catalog</t>
  </si>
  <si>
    <t/>
  </si>
  <si>
    <t>-40 to 125</t>
  </si>
  <si>
    <t>SOT-23,TO-92</t>
  </si>
  <si>
    <t>6.08,6.9204</t>
  </si>
  <si>
    <t>2.92 x 2.37,4 x 1.52</t>
  </si>
  <si>
    <t>正在供货</t>
  </si>
  <si>
    <t>霍尔效应锁存器和开关</t>
  </si>
  <si>
    <t>Catalog</t>
  </si>
  <si>
    <t/>
  </si>
  <si>
    <t>-40 to 125</t>
  </si>
  <si>
    <t>SOT-23</t>
  </si>
  <si>
    <t>2.92 x 2.37</t>
  </si>
  <si>
    <t>正在供货</t>
  </si>
  <si>
    <t>霍尔效应锁存器和开关</t>
  </si>
  <si>
    <t>Automotive</t>
  </si>
  <si>
    <t/>
  </si>
  <si>
    <t>-40 to 150</t>
  </si>
  <si>
    <t>SOT-23</t>
  </si>
  <si>
    <t>2.92 x 2.37</t>
  </si>
  <si>
    <t>正在供货</t>
  </si>
  <si>
    <t>汽车毫米波雷达传感器</t>
  </si>
  <si>
    <t>Automotive</t>
  </si>
  <si>
    <t>Functional Safety-Compliant</t>
  </si>
  <si>
    <t>-40 to 125</t>
  </si>
  <si>
    <t>FCCSP</t>
  </si>
  <si>
    <t>10.4 x 10.4</t>
  </si>
  <si>
    <t>正在供货</t>
  </si>
  <si>
    <t>汽车毫米波雷达传感器</t>
  </si>
  <si>
    <t>Automotive</t>
  </si>
  <si>
    <t/>
  </si>
  <si>
    <t>-40 to 125</t>
  </si>
  <si>
    <t>FCCSP</t>
  </si>
  <si>
    <t>10.4 x 10.4</t>
  </si>
  <si>
    <t>正在供货</t>
  </si>
  <si>
    <t>工业毫米波雷达传感器</t>
  </si>
  <si>
    <t>Catalog</t>
  </si>
  <si>
    <t/>
  </si>
  <si>
    <t>-40 to 105</t>
  </si>
  <si>
    <t>FCCSP</t>
  </si>
  <si>
    <t>10.4 x 10.4</t>
  </si>
  <si>
    <t>正在供货</t>
  </si>
  <si>
    <t>数字温度传感器</t>
  </si>
  <si>
    <t>Catalog</t>
  </si>
  <si>
    <t>Functional Safety-Capable</t>
  </si>
  <si>
    <t>-40 to 125</t>
  </si>
  <si>
    <t>DSBGA,PICOSTAR</t>
  </si>
  <si>
    <t>0.5776,0.8,1</t>
  </si>
  <si>
    <t>0.76 x 0.76,1 x 0.8,1 x 1</t>
  </si>
  <si>
    <t>正在供货</t>
  </si>
  <si>
    <t>数字温度传感器</t>
  </si>
  <si>
    <t>Catalog</t>
  </si>
  <si>
    <t/>
  </si>
  <si>
    <t>-55 to 150</t>
  </si>
  <si>
    <t>DSBGA,WSON</t>
  </si>
  <si>
    <t>1.4136,4</t>
  </si>
  <si>
    <t>0.95 x 1.488,2 x 2</t>
  </si>
  <si>
    <t>正在供货</t>
  </si>
  <si>
    <t>信号调节器</t>
  </si>
  <si>
    <t>Military</t>
  </si>
  <si>
    <t/>
  </si>
  <si>
    <t>-40 to 150</t>
  </si>
  <si>
    <t>VQFN</t>
  </si>
  <si>
    <t>6 x 6</t>
  </si>
  <si>
    <t>正在供货</t>
  </si>
  <si>
    <t>模拟温度传感器</t>
  </si>
  <si>
    <t>Catalog</t>
  </si>
  <si>
    <t/>
  </si>
  <si>
    <t>-10 to 125</t>
  </si>
  <si>
    <t>SOT-23,SOT-SC70</t>
  </si>
  <si>
    <t>3,5</t>
  </si>
  <si>
    <t>4.2,6.9204</t>
  </si>
  <si>
    <t>2 x 2.1,2.92 x 2.37</t>
  </si>
  <si>
    <t>正在供货</t>
  </si>
  <si>
    <t>数字温度传感器</t>
  </si>
  <si>
    <t>Catalog</t>
  </si>
  <si>
    <t/>
  </si>
  <si>
    <t>-55 to 125</t>
  </si>
  <si>
    <t>SOIC,SOT-5X3,VSSOP,WSON</t>
  </si>
  <si>
    <t>6,8</t>
  </si>
  <si>
    <t>2.56,4,14.7,29.4</t>
  </si>
  <si>
    <t>1.6 x 1.6,2 x 2,3 x 4.9,4.9 x 6</t>
  </si>
  <si>
    <t>正在供货</t>
  </si>
  <si>
    <t>霍尔效应锁存器和开关</t>
  </si>
  <si>
    <t>Catalog</t>
  </si>
  <si>
    <t/>
  </si>
  <si>
    <t>-40 to 125</t>
  </si>
  <si>
    <t>SOT-23</t>
  </si>
  <si>
    <t>2.92 x 2.37</t>
  </si>
  <si>
    <t>正在供货</t>
  </si>
  <si>
    <t>湿度传感器</t>
  </si>
  <si>
    <t>Catalog</t>
  </si>
  <si>
    <t/>
  </si>
  <si>
    <t>-40 to 125</t>
  </si>
  <si>
    <t>WSON</t>
  </si>
  <si>
    <t>3 x 3</t>
  </si>
  <si>
    <t>正在供货</t>
  </si>
  <si>
    <t>线性霍尔效应传感器</t>
  </si>
  <si>
    <t>Catalog</t>
  </si>
  <si>
    <t/>
  </si>
  <si>
    <t>-40 to 125</t>
  </si>
  <si>
    <t>SOT-23,TO-92</t>
  </si>
  <si>
    <t>6.08,6.9204</t>
  </si>
  <si>
    <t>2.92 x 2.37,4 x 1.52</t>
  </si>
  <si>
    <t>正在供货</t>
  </si>
  <si>
    <t>汽车毫米波雷达传感器</t>
  </si>
  <si>
    <t>Automotive</t>
  </si>
  <si>
    <t>Functional Safety-Compliant</t>
  </si>
  <si>
    <t>-40 to 125</t>
  </si>
  <si>
    <t>FCCSP</t>
  </si>
  <si>
    <t>10.4 x 10.4</t>
  </si>
  <si>
    <t>正在供货</t>
  </si>
  <si>
    <t>工业毫米波雷达传感器</t>
  </si>
  <si>
    <t>Catalog</t>
  </si>
  <si>
    <t/>
  </si>
  <si>
    <t>-40 to 105</t>
  </si>
  <si>
    <t>FCCSP</t>
  </si>
  <si>
    <t>10.4 x 10.4</t>
  </si>
  <si>
    <t>正在供货</t>
  </si>
  <si>
    <t>飞行时间 (ToF) 传感器</t>
  </si>
  <si>
    <t>Catalog</t>
  </si>
  <si>
    <t/>
  </si>
  <si>
    <t>-40 to 85</t>
  </si>
  <si>
    <t>VQFN</t>
  </si>
  <si>
    <t>5 x 4</t>
  </si>
  <si>
    <t>正在供货</t>
  </si>
  <si>
    <t>线性霍尔效应传感器</t>
  </si>
  <si>
    <t>Catalog</t>
  </si>
  <si>
    <t/>
  </si>
  <si>
    <t>-40 to 125</t>
  </si>
  <si>
    <t>SOT-23,TO-92</t>
  </si>
  <si>
    <t>6.08,6.9204</t>
  </si>
  <si>
    <t>2.92 x 2.37,4 x 1.52</t>
  </si>
  <si>
    <t>正在供货</t>
  </si>
  <si>
    <t>信号调节器</t>
  </si>
  <si>
    <t>Catalog</t>
  </si>
  <si>
    <t/>
  </si>
  <si>
    <t>-40 to 150</t>
  </si>
  <si>
    <t>TSSOP</t>
  </si>
  <si>
    <t>5 x 6.4</t>
  </si>
  <si>
    <t>正在供货</t>
  </si>
  <si>
    <t>超声波传感器 AFE</t>
  </si>
  <si>
    <t>Catalog</t>
  </si>
  <si>
    <t/>
  </si>
  <si>
    <t>-40 to 85</t>
  </si>
  <si>
    <t>LQFP</t>
  </si>
  <si>
    <t>16 x 16</t>
  </si>
  <si>
    <t>正在供货</t>
  </si>
  <si>
    <t>模拟温度传感器</t>
  </si>
  <si>
    <t>Catalog</t>
  </si>
  <si>
    <t/>
  </si>
  <si>
    <t>-40 to 150</t>
  </si>
  <si>
    <t>SOT-23,SOT-SC70</t>
  </si>
  <si>
    <t>3,5</t>
  </si>
  <si>
    <t>4.2,6.9204</t>
  </si>
  <si>
    <t>2 x 2.1,2.92 x 2.37</t>
  </si>
  <si>
    <t>正在供货</t>
  </si>
  <si>
    <t>霍尔效应锁存器和开关</t>
  </si>
  <si>
    <t>Catalog</t>
  </si>
  <si>
    <t/>
  </si>
  <si>
    <t>-40 to 135</t>
  </si>
  <si>
    <t>DSBGA,SOT-23,TO-92,X2SON</t>
  </si>
  <si>
    <t>3,4</t>
  </si>
  <si>
    <t>0.64,1.54,6.08,6.9204</t>
  </si>
  <si>
    <t>0.8 x 0.8,1.4 x 1.1,2.92 x 2.37,4 x 1.52</t>
  </si>
  <si>
    <t>正在供货</t>
  </si>
  <si>
    <t>电感式传感器 AFE</t>
  </si>
  <si>
    <t>Catalog</t>
  </si>
  <si>
    <t/>
  </si>
  <si>
    <t>-40 to 85</t>
  </si>
  <si>
    <t>DSBGA,TSSOP</t>
  </si>
  <si>
    <t>3.24,32</t>
  </si>
  <si>
    <t>1.8 x 1.8,5 x 6.4</t>
  </si>
  <si>
    <t>正在供货</t>
  </si>
  <si>
    <t>数字温度传感器</t>
  </si>
  <si>
    <t>Space</t>
  </si>
  <si>
    <t/>
  </si>
  <si>
    <t>-55 to 125</t>
  </si>
  <si>
    <t>CFP</t>
  </si>
  <si>
    <t>7.02 x 6.48</t>
  </si>
  <si>
    <t>正在供货</t>
  </si>
  <si>
    <t>环境光传感器</t>
  </si>
  <si>
    <t>Catalog</t>
  </si>
  <si>
    <t/>
  </si>
  <si>
    <t>-40 to 85</t>
  </si>
  <si>
    <t>PICOSTAR</t>
  </si>
  <si>
    <t>0.92 x 0.83</t>
  </si>
  <si>
    <t>正在供货</t>
  </si>
  <si>
    <t>霍尔效应锁存器和开关</t>
  </si>
  <si>
    <t>Catalog</t>
  </si>
  <si>
    <t/>
  </si>
  <si>
    <t>-40 to 85</t>
  </si>
  <si>
    <t>X2SON</t>
  </si>
  <si>
    <t>1.4 x 1.1</t>
  </si>
  <si>
    <t>正在供货</t>
  </si>
  <si>
    <t>湿度传感器</t>
  </si>
  <si>
    <t>Catalog</t>
  </si>
  <si>
    <t/>
  </si>
  <si>
    <t>-40 to 125</t>
  </si>
  <si>
    <t>DSBGA</t>
  </si>
  <si>
    <t>1.5 x 1.5</t>
  </si>
  <si>
    <t>正在供货</t>
  </si>
  <si>
    <t>数字温度传感器</t>
  </si>
  <si>
    <t>Automotive</t>
  </si>
  <si>
    <t>Functional Safety-Capable</t>
  </si>
  <si>
    <t>-40 to 125</t>
  </si>
  <si>
    <t>SOT-23</t>
  </si>
  <si>
    <t>2.9 x 2.8</t>
  </si>
  <si>
    <t>正在供货</t>
  </si>
  <si>
    <t>数字温度传感器</t>
  </si>
  <si>
    <t>Catalog</t>
  </si>
  <si>
    <t/>
  </si>
  <si>
    <t>-55 to 125</t>
  </si>
  <si>
    <t>WSON</t>
  </si>
  <si>
    <t>2 x 2</t>
  </si>
  <si>
    <t>正在供货</t>
  </si>
  <si>
    <t>数字温度传感器</t>
  </si>
  <si>
    <t>Catalog</t>
  </si>
  <si>
    <t/>
  </si>
  <si>
    <t>-40 to 125</t>
  </si>
  <si>
    <t>VQFN</t>
  </si>
  <si>
    <t>3 x 3</t>
  </si>
  <si>
    <t>正在供货</t>
  </si>
  <si>
    <t>超声波传感器 AFE</t>
  </si>
  <si>
    <t>Automotive</t>
  </si>
  <si>
    <t/>
  </si>
  <si>
    <t>-40 to 105</t>
  </si>
  <si>
    <t>TSSOP</t>
  </si>
  <si>
    <t>5 x 6.4</t>
  </si>
  <si>
    <t>正在供货</t>
  </si>
  <si>
    <t>霍尔效应锁存器和开关</t>
  </si>
  <si>
    <t>Catalog</t>
  </si>
  <si>
    <t/>
  </si>
  <si>
    <t>-40 to 85</t>
  </si>
  <si>
    <t>SOT-23,TO-92,X2SON</t>
  </si>
  <si>
    <t>3,4</t>
  </si>
  <si>
    <t>1.54,6.08,6.9204</t>
  </si>
  <si>
    <t>1.4 x 1.1,2.92 x 2.37,4 x 1.52</t>
  </si>
  <si>
    <t>正在供货</t>
  </si>
  <si>
    <t>环境光传感器</t>
  </si>
  <si>
    <t>Automotive</t>
  </si>
  <si>
    <t/>
  </si>
  <si>
    <t>-40 to 105</t>
  </si>
  <si>
    <t>USON</t>
  </si>
  <si>
    <t>2 x 2</t>
  </si>
  <si>
    <t>正在供货</t>
  </si>
  <si>
    <t>超声波传感器 AFE</t>
  </si>
  <si>
    <t>Automotive</t>
  </si>
  <si>
    <t/>
  </si>
  <si>
    <t>-40 to 105</t>
  </si>
  <si>
    <t>TSSOP</t>
  </si>
  <si>
    <t>5 x 6.4</t>
  </si>
  <si>
    <t>正在供货</t>
  </si>
  <si>
    <t>电感式传感器 AFE</t>
  </si>
  <si>
    <t>Catalog</t>
  </si>
  <si>
    <t/>
  </si>
  <si>
    <t>-40 to 85</t>
  </si>
  <si>
    <t>DSBGA,TSSOP</t>
  </si>
  <si>
    <t>3.24,32</t>
  </si>
  <si>
    <t>1.8 x 1.8,5 x 6.4</t>
  </si>
  <si>
    <t>正在供货</t>
  </si>
  <si>
    <t>温度开关</t>
  </si>
  <si>
    <t>Automotive</t>
  </si>
  <si>
    <t/>
  </si>
  <si>
    <t>-40 to 125</t>
  </si>
  <si>
    <t>SOT-23</t>
  </si>
  <si>
    <t>2.9 x 2.8</t>
  </si>
  <si>
    <t>正在供货</t>
  </si>
  <si>
    <t>温度开关</t>
  </si>
  <si>
    <t>Automotive,Catalog</t>
  </si>
  <si>
    <t/>
  </si>
  <si>
    <t>-40 to 125</t>
  </si>
  <si>
    <t>SOT-23</t>
  </si>
  <si>
    <t>2.9 x 2.8</t>
  </si>
  <si>
    <t>正在供货</t>
  </si>
  <si>
    <t>数字温度传感器</t>
  </si>
  <si>
    <t>Automotive</t>
  </si>
  <si>
    <t/>
  </si>
  <si>
    <t>-40 to 125</t>
  </si>
  <si>
    <t>SOT-23-THN</t>
  </si>
  <si>
    <t>2.9 x 2.8</t>
  </si>
  <si>
    <t>正在供货</t>
  </si>
  <si>
    <t>信号调节器</t>
  </si>
  <si>
    <t>Automotive</t>
  </si>
  <si>
    <t/>
  </si>
  <si>
    <t>-40 to 125</t>
  </si>
  <si>
    <t>VQFN</t>
  </si>
  <si>
    <t>5 x 5</t>
  </si>
  <si>
    <t>正在供货</t>
  </si>
  <si>
    <t>信号调节器</t>
  </si>
  <si>
    <t>Catalog</t>
  </si>
  <si>
    <t/>
  </si>
  <si>
    <t>-40 to 125</t>
  </si>
  <si>
    <t>HTQFP</t>
  </si>
  <si>
    <t>9 x 9</t>
  </si>
  <si>
    <t>正在供货</t>
  </si>
  <si>
    <t>数字温度传感器</t>
  </si>
  <si>
    <t>Automotive</t>
  </si>
  <si>
    <t/>
  </si>
  <si>
    <t>-40 to 125</t>
  </si>
  <si>
    <t>SOT-23</t>
  </si>
  <si>
    <t>2.9 x 1.6</t>
  </si>
  <si>
    <t>正在供货</t>
  </si>
  <si>
    <t>数字温度传感器</t>
  </si>
  <si>
    <t>Automotive</t>
  </si>
  <si>
    <t/>
  </si>
  <si>
    <t>-40 to 125</t>
  </si>
  <si>
    <t>SOT-23</t>
  </si>
  <si>
    <t>2.9 x 1.6</t>
  </si>
  <si>
    <t>正在供货</t>
  </si>
  <si>
    <t>数字温度传感器</t>
  </si>
  <si>
    <t>Automotive</t>
  </si>
  <si>
    <t/>
  </si>
  <si>
    <t>-40 to 125</t>
  </si>
  <si>
    <t>SOT-23</t>
  </si>
  <si>
    <t>2.9 x 1.6</t>
  </si>
  <si>
    <t>正在供货</t>
  </si>
  <si>
    <t>数字温度传感器</t>
  </si>
  <si>
    <t>Automotive</t>
  </si>
  <si>
    <t>Functional Safety-Capable</t>
  </si>
  <si>
    <t>-40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</si>
  <si>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</si>
  <si>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</si>
  <si>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</si>
  <si>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</si>
  <si>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</si>
  <si>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</si>
  <si>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</si>
  <si>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-40 to 125</t>
  </si>
  <si>
    <t>DSBGA,VQFN</t>
  </si>
  <si>
    <t>3.24,9</t>
  </si>
  <si>
    <t>1.8 x 1.8,3 x 3</t>
  </si>
  <si>
    <t>正在供货</t>
  </si>
  <si>
    <t>数字温度传感器</t>
  </si>
  <si>
    <t>Automotive</t>
  </si>
  <si>
    <t/>
  </si>
  <si>
    <t>-40 to 150</t>
  </si>
  <si>
    <t>TO-92,WSON</t>
  </si>
  <si>
    <t>3.4,6.08</t>
  </si>
  <si>
    <t>2 x 1.7,4 x 1.52</t>
  </si>
  <si>
    <t>正在供货</t>
  </si>
  <si>
    <t>环境光传感器</t>
  </si>
  <si>
    <t>Catalog</t>
  </si>
  <si>
    <t/>
  </si>
  <si>
    <t>-40 to 85</t>
  </si>
  <si>
    <t>PICOSTAR</t>
  </si>
  <si>
    <t>0.92 x 0.83</t>
  </si>
  <si>
    <t>正在供货</t>
  </si>
  <si>
    <t>湿度传感器</t>
  </si>
  <si>
    <t>Catalog</t>
  </si>
  <si>
    <t/>
  </si>
  <si>
    <t>-40 to 85</t>
  </si>
  <si>
    <t>DSBGA</t>
  </si>
  <si>
    <t>2.25 x 1.75</t>
  </si>
  <si>
    <t>正在供货</t>
  </si>
  <si>
    <t>环境光传感器</t>
  </si>
  <si>
    <t>Catalog</t>
  </si>
  <si>
    <t/>
  </si>
  <si>
    <t>-40 to 85</t>
  </si>
  <si>
    <t>USON</t>
  </si>
  <si>
    <t>2 x 2</t>
  </si>
  <si>
    <t>正在供货</t>
  </si>
  <si>
    <t>信号调节器</t>
  </si>
  <si>
    <t>Automotive</t>
  </si>
  <si>
    <t/>
  </si>
  <si>
    <t>-40 to 125</t>
  </si>
  <si>
    <t>WSON</t>
  </si>
  <si>
    <t>4 x 4</t>
  </si>
  <si>
    <t>正在供货</t>
  </si>
  <si>
    <t>信号调节器</t>
  </si>
  <si>
    <t>Automotive</t>
  </si>
  <si>
    <t/>
  </si>
  <si>
    <t>-40 to 125</t>
  </si>
  <si>
    <t>WQFN</t>
  </si>
  <si>
    <t>4 x 4</t>
  </si>
  <si>
    <t>正在供货</t>
  </si>
  <si>
    <t>信号调节器</t>
  </si>
  <si>
    <t>Automotive</t>
  </si>
  <si>
    <t/>
  </si>
  <si>
    <t>-40 to 125</t>
  </si>
  <si>
    <t>WSON</t>
  </si>
  <si>
    <t>4 x 4</t>
  </si>
  <si>
    <t>正在供货</t>
  </si>
  <si>
    <t>信号调节器</t>
  </si>
  <si>
    <t>Automotive</t>
  </si>
  <si>
    <t/>
  </si>
  <si>
    <t>-40 to 125</t>
  </si>
  <si>
    <t>WQFN</t>
  </si>
  <si>
    <t>4 x 4</t>
  </si>
  <si>
    <t>正在供货</t>
  </si>
  <si>
    <t>电感式传感器 AFE</t>
  </si>
  <si>
    <t>Automotive</t>
  </si>
  <si>
    <t/>
  </si>
  <si>
    <t>-40 to 125</t>
  </si>
  <si>
    <t>WQFN</t>
  </si>
  <si>
    <t>4 x 4</t>
  </si>
  <si>
    <t>正在供货</t>
  </si>
  <si>
    <t>电感式传感器 AFE</t>
  </si>
  <si>
    <t>Automotive</t>
  </si>
  <si>
    <t/>
  </si>
  <si>
    <t>-40 to 125</t>
  </si>
  <si>
    <t>WSON</t>
  </si>
  <si>
    <t>4 x 4</t>
  </si>
  <si>
    <t>正在供货</t>
  </si>
  <si>
    <t>电感式传感器 AFE</t>
  </si>
  <si>
    <t>Automotive</t>
  </si>
  <si>
    <t/>
  </si>
  <si>
    <t>-40 to 125</t>
  </si>
  <si>
    <t>WSON</t>
  </si>
  <si>
    <t>4 x 4</t>
  </si>
  <si>
    <t>正在供货</t>
  </si>
  <si>
    <t>电感式传感器 AFE</t>
  </si>
  <si>
    <t>Automotive</t>
  </si>
  <si>
    <t/>
  </si>
  <si>
    <t>-40 to 125</t>
  </si>
  <si>
    <t>WQFN</t>
  </si>
  <si>
    <t>4 x 4</t>
  </si>
  <si>
    <t>正在供货</t>
  </si>
  <si>
    <t>信号调节器</t>
  </si>
  <si>
    <t>Military</t>
  </si>
  <si>
    <t/>
  </si>
  <si>
    <t>-40 to 150</t>
  </si>
  <si>
    <t>VQFN</t>
  </si>
  <si>
    <t>6 x 6</t>
  </si>
  <si>
    <t>正在供货</t>
  </si>
  <si>
    <t>湿度传感器</t>
  </si>
  <si>
    <t>Catalog</t>
  </si>
  <si>
    <t/>
  </si>
  <si>
    <t>-40 to 125</t>
  </si>
  <si>
    <t>WSON</t>
  </si>
  <si>
    <t>3 x 3</t>
  </si>
  <si>
    <t>正在供货</t>
  </si>
  <si>
    <t>电感式传感器 AFE</t>
  </si>
  <si>
    <t>Catalog</t>
  </si>
  <si>
    <t/>
  </si>
  <si>
    <t>-40 to 125</t>
  </si>
  <si>
    <t>WSON</t>
  </si>
  <si>
    <t>2 x 2</t>
  </si>
  <si>
    <t>正在供货</t>
  </si>
  <si>
    <t>飞行时间 (ToF) 传感器</t>
  </si>
  <si>
    <t>Catalog</t>
  </si>
  <si>
    <t/>
  </si>
  <si>
    <t>0 to 70</t>
  </si>
  <si>
    <t>COG</t>
  </si>
  <si>
    <t>5.321 x 8.06</t>
  </si>
  <si>
    <t>正在供货</t>
  </si>
  <si>
    <t>数字温度传感器</t>
  </si>
  <si>
    <t>Automotive</t>
  </si>
  <si>
    <t/>
  </si>
  <si>
    <t>-40 to 125</t>
  </si>
  <si>
    <t>SOIC,VSSOP</t>
  </si>
  <si>
    <t>14.7,29.4</t>
  </si>
  <si>
    <t>3 x 4.9,4.9 x 6</t>
  </si>
  <si>
    <t>正在供货</t>
  </si>
  <si>
    <t>数字温度传感器</t>
  </si>
  <si>
    <t>Automotive</t>
  </si>
  <si>
    <t/>
  </si>
  <si>
    <t>-40 to 125</t>
  </si>
  <si>
    <t>SOIC,VSSOP</t>
  </si>
  <si>
    <t>14.7,29.4</t>
  </si>
  <si>
    <t>3 x 4.9,4.9 x 6</t>
  </si>
  <si>
    <t>正在供货</t>
  </si>
  <si>
    <t>信号调节器</t>
  </si>
  <si>
    <t>Catalog</t>
  </si>
  <si>
    <t/>
  </si>
  <si>
    <t>-40 to 125</t>
  </si>
  <si>
    <t>WQFN</t>
  </si>
  <si>
    <t>4 x 4</t>
  </si>
  <si>
    <t>正在供货</t>
  </si>
  <si>
    <t>数字温度传感器</t>
  </si>
  <si>
    <t>Automotive</t>
  </si>
  <si>
    <t/>
  </si>
  <si>
    <t>-40 to 125</t>
  </si>
  <si>
    <t>SOIC</t>
  </si>
  <si>
    <t>4.9 x 6</t>
  </si>
  <si>
    <t>正在供货</t>
  </si>
  <si>
    <t>数字温度传感器</t>
  </si>
  <si>
    <t>Catalog</t>
  </si>
  <si>
    <t/>
  </si>
  <si>
    <t>-55 to 125</t>
  </si>
  <si>
    <t>SOIC</t>
  </si>
  <si>
    <t>4.9 x 6</t>
  </si>
  <si>
    <t>正在供货</t>
  </si>
  <si>
    <t>信号调节器</t>
  </si>
  <si>
    <t>Catalog</t>
  </si>
  <si>
    <t/>
  </si>
  <si>
    <t>-40 to 125</t>
  </si>
  <si>
    <t>WQFN</t>
  </si>
  <si>
    <t>4 x 4</t>
  </si>
  <si>
    <t>正在供货</t>
  </si>
  <si>
    <t>数字温度传感器</t>
  </si>
  <si>
    <t>Catalog</t>
  </si>
  <si>
    <t/>
  </si>
  <si>
    <t>-40 to 125</t>
  </si>
  <si>
    <t>WQFN</t>
  </si>
  <si>
    <t>2 x 2</t>
  </si>
  <si>
    <t>正在供货</t>
  </si>
  <si>
    <t>温度开关</t>
  </si>
  <si>
    <t>Automotive</t>
  </si>
  <si>
    <t/>
  </si>
  <si>
    <t>-50 to 160</t>
  </si>
  <si>
    <t>TSSOP</t>
  </si>
  <si>
    <t>3 x 6.4</t>
  </si>
  <si>
    <t>正在供货</t>
  </si>
  <si>
    <t>信号调节器</t>
  </si>
  <si>
    <t>Catalog</t>
  </si>
  <si>
    <t/>
  </si>
  <si>
    <t>-40 to 125</t>
  </si>
  <si>
    <t>WSON</t>
  </si>
  <si>
    <t>4 x 4</t>
  </si>
  <si>
    <t>正在供货</t>
  </si>
  <si>
    <t>信号调节器</t>
  </si>
  <si>
    <t>Catalog</t>
  </si>
  <si>
    <t/>
  </si>
  <si>
    <t>-40 to 125</t>
  </si>
  <si>
    <t>WQFN</t>
  </si>
  <si>
    <t>4 x 4</t>
  </si>
  <si>
    <t>正在供货</t>
  </si>
  <si>
    <t>信号调节器</t>
  </si>
  <si>
    <t>Catalog</t>
  </si>
  <si>
    <t/>
  </si>
  <si>
    <t>-40 to 125</t>
  </si>
  <si>
    <t>WSON</t>
  </si>
  <si>
    <t>4 x 4</t>
  </si>
  <si>
    <t>正在供货</t>
  </si>
  <si>
    <t>信号调节器</t>
  </si>
  <si>
    <t>Catalog</t>
  </si>
  <si>
    <t/>
  </si>
  <si>
    <t>-40 to 125</t>
  </si>
  <si>
    <t>WQFN</t>
  </si>
  <si>
    <t>4 x 4</t>
  </si>
  <si>
    <t>正在供货</t>
  </si>
  <si>
    <t>飞行时间 (ToF) 传感器</t>
  </si>
  <si>
    <t>Catalog</t>
  </si>
  <si>
    <t/>
  </si>
  <si>
    <t>0 to 70</t>
  </si>
  <si>
    <t>COG</t>
  </si>
  <si>
    <t>7.859 x 8.757</t>
  </si>
  <si>
    <t>正在供货</t>
  </si>
  <si>
    <t>飞行时间 (ToF) 传感器</t>
  </si>
  <si>
    <t>Catalog</t>
  </si>
  <si>
    <t/>
  </si>
  <si>
    <t>0 to 70</t>
  </si>
  <si>
    <t>NFBGA</t>
  </si>
  <si>
    <t>9 x 9</t>
  </si>
  <si>
    <t>正在供货</t>
  </si>
  <si>
    <t>数字温度传感器</t>
  </si>
  <si>
    <t>Catalog</t>
  </si>
  <si>
    <t/>
  </si>
  <si>
    <t>-50 to 150</t>
  </si>
  <si>
    <t>TO-92,WSON</t>
  </si>
  <si>
    <t>3.4,6.08</t>
  </si>
  <si>
    <t>2 x 1.7,4 x 1.52</t>
  </si>
  <si>
    <t>正在供货</t>
  </si>
  <si>
    <t>信号调节器</t>
  </si>
  <si>
    <t>Catalog</t>
  </si>
  <si>
    <t/>
  </si>
  <si>
    <t>-40 to 125</t>
  </si>
  <si>
    <t>VSSOP</t>
  </si>
  <si>
    <t>3 x 4.9</t>
  </si>
  <si>
    <t>正在供货</t>
  </si>
  <si>
    <t>电感式传感器 AFE</t>
  </si>
  <si>
    <t>Catalog</t>
  </si>
  <si>
    <t/>
  </si>
  <si>
    <t>-40 to 125</t>
  </si>
  <si>
    <t>VSON</t>
  </si>
  <si>
    <t>3 x 3</t>
  </si>
  <si>
    <t>正在供货</t>
  </si>
  <si>
    <t>信号调节器</t>
  </si>
  <si>
    <t>Military</t>
  </si>
  <si>
    <t/>
  </si>
  <si>
    <t>-40 to 150</t>
  </si>
  <si>
    <t>DSBGA,VQFN</t>
  </si>
  <si>
    <t>10.5625,36</t>
  </si>
  <si>
    <t>3.25 x 3.25,6 x 6</t>
  </si>
  <si>
    <t>正在供货</t>
  </si>
  <si>
    <t>超声波传感器 AFE</t>
  </si>
  <si>
    <t>Automotive</t>
  </si>
  <si>
    <t/>
  </si>
  <si>
    <t>-40 to 125</t>
  </si>
  <si>
    <t>TSSOP</t>
  </si>
  <si>
    <t>9.7 x 6.4</t>
  </si>
  <si>
    <t>正在供货</t>
  </si>
  <si>
    <t>超声波传感器 AFE</t>
  </si>
  <si>
    <t>Catalog</t>
  </si>
  <si>
    <t/>
  </si>
  <si>
    <t>-40 to 125</t>
  </si>
  <si>
    <t>TSSOP</t>
  </si>
  <si>
    <t>9.7 x 6.4</t>
  </si>
  <si>
    <t>正在供货</t>
  </si>
  <si>
    <t>霍尔效应锁存器和开关</t>
  </si>
  <si>
    <t>Automotive</t>
  </si>
  <si>
    <t/>
  </si>
  <si>
    <t>-40 to 150</t>
  </si>
  <si>
    <t>SOT-23,TO-92</t>
  </si>
  <si>
    <t>6.08,6.9204</t>
  </si>
  <si>
    <t>2.92 x 2.37,4 x 1.52</t>
  </si>
  <si>
    <t>正在供货</t>
  </si>
  <si>
    <t>霍尔效应锁存器和开关</t>
  </si>
  <si>
    <t>Automotive</t>
  </si>
  <si>
    <t/>
  </si>
  <si>
    <t>-40 to 150</t>
  </si>
  <si>
    <t>SOT-23,TO-92</t>
  </si>
  <si>
    <t>6.08,6.9204</t>
  </si>
  <si>
    <t>2.92 x 2.37,4 x 1.52</t>
  </si>
  <si>
    <t>正在供货</t>
  </si>
  <si>
    <t>霍尔效应锁存器和开关</t>
  </si>
  <si>
    <t>Automotive</t>
  </si>
  <si>
    <t/>
  </si>
  <si>
    <t>-40 to 150</t>
  </si>
  <si>
    <t>SOT-23,TO-92</t>
  </si>
  <si>
    <t>6.08,6.9204</t>
  </si>
  <si>
    <t>2.92 x 2.37,4 x 1.52</t>
  </si>
  <si>
    <t>正在供货</t>
  </si>
  <si>
    <t>线性霍尔效应传感器</t>
  </si>
  <si>
    <t>Automotive</t>
  </si>
  <si>
    <t/>
  </si>
  <si>
    <t>-40 to 150</t>
  </si>
  <si>
    <t>SOT-23,TO-92</t>
  </si>
  <si>
    <t>6.08,6.9204</t>
  </si>
  <si>
    <t>2.92 x 2.37,4 x 1.52</t>
  </si>
  <si>
    <t>正在供货</t>
  </si>
  <si>
    <t>电感式传感器 AFE</t>
  </si>
  <si>
    <t>Catalog</t>
  </si>
  <si>
    <t/>
  </si>
  <si>
    <t>-40 to 125</t>
  </si>
  <si>
    <t>WSON</t>
  </si>
  <si>
    <t>4 x 4</t>
  </si>
  <si>
    <t>正在供货</t>
  </si>
  <si>
    <t>电感式传感器 AFE</t>
  </si>
  <si>
    <t>Catalog</t>
  </si>
  <si>
    <t/>
  </si>
  <si>
    <t>-40 to 125</t>
  </si>
  <si>
    <t>WQFN</t>
  </si>
  <si>
    <t>4 x 4</t>
  </si>
  <si>
    <t>正在供货</t>
  </si>
  <si>
    <t>电感式传感器 AFE</t>
  </si>
  <si>
    <t>Catalog</t>
  </si>
  <si>
    <t/>
  </si>
  <si>
    <t>-40 to 125</t>
  </si>
  <si>
    <t>WSON</t>
  </si>
  <si>
    <t>4 x 4</t>
  </si>
  <si>
    <t>正在供货</t>
  </si>
  <si>
    <t>电感式传感器 AFE</t>
  </si>
  <si>
    <t>Catalog</t>
  </si>
  <si>
    <t/>
  </si>
  <si>
    <t>-40 to 125</t>
  </si>
  <si>
    <t>WQFN</t>
  </si>
  <si>
    <t>4 x 4</t>
  </si>
  <si>
    <t>正在供货</t>
  </si>
  <si>
    <t>环境光传感器</t>
  </si>
  <si>
    <t>Catalog</t>
  </si>
  <si>
    <t/>
  </si>
  <si>
    <t>-40 to 85</t>
  </si>
  <si>
    <t>USON</t>
  </si>
  <si>
    <t>2 x 2</t>
  </si>
  <si>
    <t>正在供货</t>
  </si>
  <si>
    <t>模拟温度传感器</t>
  </si>
  <si>
    <t>Catalog</t>
  </si>
  <si>
    <t/>
  </si>
  <si>
    <t>-55 to 150</t>
  </si>
  <si>
    <t>DSBGA</t>
  </si>
  <si>
    <t>1 x 1</t>
  </si>
  <si>
    <t>正在供货</t>
  </si>
  <si>
    <t>模拟温度传感器</t>
  </si>
  <si>
    <t>Catalog</t>
  </si>
  <si>
    <t/>
  </si>
  <si>
    <t>-55 to 150</t>
  </si>
  <si>
    <t>DSBGA</t>
  </si>
  <si>
    <t>1 x 1</t>
  </si>
  <si>
    <t>正在供货</t>
  </si>
  <si>
    <t>数字温度传感器</t>
  </si>
  <si>
    <t>Automotive</t>
  </si>
  <si>
    <t>Functional Safety-Capable</t>
  </si>
  <si>
    <t>-40 to 125</t>
  </si>
  <si>
    <t>SOT-5X3</t>
  </si>
  <si>
    <t>1.6 x 1.6</t>
  </si>
  <si>
    <t>正在供货</t>
  </si>
  <si>
    <t>数字温度传感器</t>
  </si>
  <si>
    <t>Automotive</t>
  </si>
  <si>
    <t>Functional Safety-Capable</t>
  </si>
  <si>
    <t>-40 to 125</t>
  </si>
  <si>
    <t>SOT-5X3</t>
  </si>
  <si>
    <t>1.6 x 1.6</t>
  </si>
  <si>
    <t>正在供货</t>
  </si>
  <si>
    <t>数字温度传感器</t>
  </si>
  <si>
    <t>Automotive</t>
  </si>
  <si>
    <t>Functional Safety-Capable</t>
  </si>
  <si>
    <t>-40 to 125</t>
  </si>
  <si>
    <t>SOIC,VSSOP</t>
  </si>
  <si>
    <t>14.7,29.4</t>
  </si>
  <si>
    <t>3 x 4.9,4.9 x 6</t>
  </si>
  <si>
    <t>正在供货</t>
  </si>
  <si>
    <t>温度开关</t>
  </si>
  <si>
    <t>Automotive</t>
  </si>
  <si>
    <t/>
  </si>
  <si>
    <t>-40 to 125</t>
  </si>
  <si>
    <t>SOT-5X3</t>
  </si>
  <si>
    <t>1.6 x 1.6</t>
  </si>
  <si>
    <t>正在供货</t>
  </si>
  <si>
    <t>数字温度传感器</t>
  </si>
  <si>
    <t>Automotive</t>
  </si>
  <si>
    <t>Functional Safety-Capable</t>
  </si>
  <si>
    <t>-40 to 125</t>
  </si>
  <si>
    <t>WSON</t>
  </si>
  <si>
    <t>4,5</t>
  </si>
  <si>
    <t>2 x 2,2.5 x 2</t>
  </si>
  <si>
    <t>正在供货</t>
  </si>
  <si>
    <t>霍尔效应锁存器和开关</t>
  </si>
  <si>
    <t>Catalog</t>
  </si>
  <si>
    <t/>
  </si>
  <si>
    <t>-40 to 125</t>
  </si>
  <si>
    <t>SOT-23,TO-92</t>
  </si>
  <si>
    <t>6.08,6.9204</t>
  </si>
  <si>
    <t>2.92 x 2.37,4 x 1.52</t>
  </si>
  <si>
    <t>正在供货</t>
  </si>
  <si>
    <t>霍尔效应锁存器和开关</t>
  </si>
  <si>
    <t>Catalog</t>
  </si>
  <si>
    <t/>
  </si>
  <si>
    <t>-40 to 125</t>
  </si>
  <si>
    <t>SOT-23,TO-92</t>
  </si>
  <si>
    <t>6.08,6.9204</t>
  </si>
  <si>
    <t>2.92 x 2.37,4 x 1.52</t>
  </si>
  <si>
    <t>正在供货</t>
  </si>
  <si>
    <t>线性霍尔效应传感器</t>
  </si>
  <si>
    <t>Catalog</t>
  </si>
  <si>
    <t/>
  </si>
  <si>
    <t>-40 to 125</t>
  </si>
  <si>
    <t>SOT-23,TO-92</t>
  </si>
  <si>
    <t>6.08,6.9204</t>
  </si>
  <si>
    <t>2.92 x 2.37,4 x 1.52</t>
  </si>
  <si>
    <t>正在供货</t>
  </si>
  <si>
    <t>信号调节器</t>
  </si>
  <si>
    <t>Catalog</t>
  </si>
  <si>
    <t/>
  </si>
  <si>
    <t>-40 to 125</t>
  </si>
  <si>
    <t>VSSOP,WSON</t>
  </si>
  <si>
    <t>9,14.7</t>
  </si>
  <si>
    <t>3 x 3,3 x 4.9</t>
  </si>
  <si>
    <t>正在供货</t>
  </si>
  <si>
    <t>数字温度传感器</t>
  </si>
  <si>
    <t>Catalog</t>
  </si>
  <si>
    <t/>
  </si>
  <si>
    <t>-55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</si>
  <si>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</si>
  <si>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</si>
  <si>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</si>
  <si>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</si>
  <si>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</si>
  <si>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</si>
  <si>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</si>
  <si>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-55 to 125</t>
  </si>
  <si>
    <t>SOIC,VSSOP</t>
  </si>
  <si>
    <t>14.7,29.4</t>
  </si>
  <si>
    <t>3 x 4.9,4.9 x 6</t>
  </si>
  <si>
    <t>正在供货</t>
  </si>
  <si>
    <t>霍尔效应锁存器和开关</t>
  </si>
  <si>
    <t>Catalog</t>
  </si>
  <si>
    <t/>
  </si>
  <si>
    <t>-40 to 150</t>
  </si>
  <si>
    <t>SOT-23,TO-92</t>
  </si>
  <si>
    <t>6.08,6.9204</t>
  </si>
  <si>
    <t>2.92 x 2.37,4 x 1.52</t>
  </si>
  <si>
    <t>正在供货</t>
  </si>
  <si>
    <t>信号调节器</t>
  </si>
  <si>
    <t>Catalog</t>
  </si>
  <si>
    <t/>
  </si>
  <si>
    <t>-25 to 85</t>
  </si>
  <si>
    <t>WQFN</t>
  </si>
  <si>
    <t>5 x 4</t>
  </si>
  <si>
    <t>正在供货</t>
  </si>
  <si>
    <t>数字温度传感器</t>
  </si>
  <si>
    <t>Automotive</t>
  </si>
  <si>
    <t/>
  </si>
  <si>
    <t>-40 to 150</t>
  </si>
  <si>
    <t>SOT-23</t>
  </si>
  <si>
    <t>2.9 x 2.8</t>
  </si>
  <si>
    <t>正在供货</t>
  </si>
  <si>
    <t>电感式传感器 AFE</t>
  </si>
  <si>
    <t>Catalog</t>
  </si>
  <si>
    <t/>
  </si>
  <si>
    <t>-40 to 125</t>
  </si>
  <si>
    <t>DSBGA,WQFN</t>
  </si>
  <si>
    <t>20,24</t>
  </si>
  <si>
    <t>6.1875,20</t>
  </si>
  <si>
    <t>2.75 x 2.25,5 x 4</t>
  </si>
  <si>
    <t>正在供货</t>
  </si>
  <si>
    <t>模拟温度传感器</t>
  </si>
  <si>
    <t>Automotive</t>
  </si>
  <si>
    <t>Functional Safety-Capable</t>
  </si>
  <si>
    <t>-40 to 125</t>
  </si>
  <si>
    <t>SOT-23</t>
  </si>
  <si>
    <t>2.92 x 2.37</t>
  </si>
  <si>
    <t>正在供货</t>
  </si>
  <si>
    <t>信号调节器</t>
  </si>
  <si>
    <t>Catalog</t>
  </si>
  <si>
    <t/>
  </si>
  <si>
    <t>-40 to 125</t>
  </si>
  <si>
    <t>HTSSOP,VQFN</t>
  </si>
  <si>
    <t>16,41.6</t>
  </si>
  <si>
    <t>4 x 4,6.5 x 6.4</t>
  </si>
  <si>
    <t>正在供货</t>
  </si>
  <si>
    <t>模拟温度传感器</t>
  </si>
  <si>
    <t>Automotive</t>
  </si>
  <si>
    <t/>
  </si>
  <si>
    <t>-50 to 150</t>
  </si>
  <si>
    <t>SOT-SC70</t>
  </si>
  <si>
    <t>2 x 2.1</t>
  </si>
  <si>
    <t>正在供货</t>
  </si>
  <si>
    <t>模拟温度传感器</t>
  </si>
  <si>
    <t>Automotive</t>
  </si>
  <si>
    <t/>
  </si>
  <si>
    <t>-50 to 150</t>
  </si>
  <si>
    <t>SOT-SC70</t>
  </si>
  <si>
    <t>2 x 2.1</t>
  </si>
  <si>
    <t>正在供货</t>
  </si>
  <si>
    <t>模拟温度传感器</t>
  </si>
  <si>
    <t>Automotive</t>
  </si>
  <si>
    <t>Functional Safety-Capable</t>
  </si>
  <si>
    <t>-50 to 150</t>
  </si>
  <si>
    <t>SOT-SC70</t>
  </si>
  <si>
    <t>2 x 2.1</t>
  </si>
  <si>
    <t>正在供货</t>
  </si>
  <si>
    <t>模拟温度传感器</t>
  </si>
  <si>
    <t>Automotive</t>
  </si>
  <si>
    <t>Functional Safety-Capable</t>
  </si>
  <si>
    <t>-50 to 150</t>
  </si>
  <si>
    <t>SOT-SC70</t>
  </si>
  <si>
    <t>2 x 2.1</t>
  </si>
  <si>
    <t>正在供货</t>
  </si>
  <si>
    <t>数字温度传感器</t>
  </si>
  <si>
    <t>Catalog</t>
  </si>
  <si>
    <t/>
  </si>
  <si>
    <t>-40 to 125</t>
  </si>
  <si>
    <t>WSON</t>
  </si>
  <si>
    <t>2 x 2</t>
  </si>
  <si>
    <t>正在供货</t>
  </si>
  <si>
    <t>数字温度传感器</t>
  </si>
  <si>
    <t>Catalog</t>
  </si>
  <si>
    <t/>
  </si>
  <si>
    <t>-40 to 125</t>
  </si>
  <si>
    <t>DSBGA</t>
  </si>
  <si>
    <t>1 x 1.4000000000000001</t>
  </si>
  <si>
    <t>正在供货</t>
  </si>
  <si>
    <t>模拟温度传感器</t>
  </si>
  <si>
    <t>Catalog</t>
  </si>
  <si>
    <t/>
  </si>
  <si>
    <t>-50 to 150</t>
  </si>
  <si>
    <t>SOT-SC70,TO-92</t>
  </si>
  <si>
    <t>3,5</t>
  </si>
  <si>
    <t>4.2,6.08,19.136</t>
  </si>
  <si>
    <t>2 x 2.1,4 x 1.52,5.2 x 3.68</t>
  </si>
  <si>
    <t>正在供货</t>
  </si>
  <si>
    <t>模拟温度传感器</t>
  </si>
  <si>
    <t>Catalog</t>
  </si>
  <si>
    <t/>
  </si>
  <si>
    <t>-50 to 150</t>
  </si>
  <si>
    <t>SOT-SC70,TO-92</t>
  </si>
  <si>
    <t>3,5</t>
  </si>
  <si>
    <t>4.2,6.08,19.136</t>
  </si>
  <si>
    <t>2 x 2.1,4 x 1.52,5.2 x 3.68</t>
  </si>
  <si>
    <t>正在供货</t>
  </si>
  <si>
    <t>模拟温度传感器</t>
  </si>
  <si>
    <t>Catalog</t>
  </si>
  <si>
    <t/>
  </si>
  <si>
    <t>-50 to 150</t>
  </si>
  <si>
    <t>SOT-SC70,TO-92</t>
  </si>
  <si>
    <t>3,5</t>
  </si>
  <si>
    <t>4.2,6.08,19.136</t>
  </si>
  <si>
    <t>2 x 2.1,4 x 1.52,5.2 x 3.68</t>
  </si>
  <si>
    <t>正在供货</t>
  </si>
  <si>
    <t>模拟温度传感器</t>
  </si>
  <si>
    <t>Catalog</t>
  </si>
  <si>
    <t/>
  </si>
  <si>
    <t>-50 to 150</t>
  </si>
  <si>
    <t>SOT-SC70,TO-92</t>
  </si>
  <si>
    <t>3,5</t>
  </si>
  <si>
    <t>4.2,6.08,19.136</t>
  </si>
  <si>
    <t>2 x 2.1,4 x 1.52,5.2 x 3.68</t>
  </si>
  <si>
    <t>正在供货</t>
  </si>
  <si>
    <t>模拟温度传感器</t>
  </si>
  <si>
    <t>Catalog</t>
  </si>
  <si>
    <t/>
  </si>
  <si>
    <t>-55 to 130</t>
  </si>
  <si>
    <t>SOT-SC70</t>
  </si>
  <si>
    <t>2 x 2.1</t>
  </si>
  <si>
    <t>正在供货</t>
  </si>
  <si>
    <t>模拟温度传感器</t>
  </si>
  <si>
    <t>Catalog</t>
  </si>
  <si>
    <t/>
  </si>
  <si>
    <t>-55 to 130</t>
  </si>
  <si>
    <t>SOT-SC70</t>
  </si>
  <si>
    <t>2 x 2.1</t>
  </si>
  <si>
    <t>正在供货</t>
  </si>
  <si>
    <t>模拟温度传感器</t>
  </si>
  <si>
    <t>Catalog</t>
  </si>
  <si>
    <t/>
  </si>
  <si>
    <t>-40 to 125</t>
  </si>
  <si>
    <t>SOT-23</t>
  </si>
  <si>
    <t>2.92 x 2.37</t>
  </si>
  <si>
    <t>正在供货</t>
  </si>
  <si>
    <t>模拟温度传感器</t>
  </si>
  <si>
    <t>Automotive</t>
  </si>
  <si>
    <t>Functional Safety-Capable</t>
  </si>
  <si>
    <t>-40 to 125</t>
  </si>
  <si>
    <t>SOT-23</t>
  </si>
  <si>
    <t>2.92 x 2.37</t>
  </si>
  <si>
    <t>正在供货</t>
  </si>
  <si>
    <t>信号调节器</t>
  </si>
  <si>
    <t>Catalog</t>
  </si>
  <si>
    <t/>
  </si>
  <si>
    <t>-40 to 105</t>
  </si>
  <si>
    <t>TSSOP</t>
  </si>
  <si>
    <t>5 x 6.4</t>
  </si>
  <si>
    <t>正在供货</t>
  </si>
  <si>
    <t>信号调节器</t>
  </si>
  <si>
    <t>Catalog</t>
  </si>
  <si>
    <t/>
  </si>
  <si>
    <t>-40 to 85</t>
  </si>
  <si>
    <t>WSON</t>
  </si>
  <si>
    <t>4 x 4</t>
  </si>
  <si>
    <t>正在供货</t>
  </si>
  <si>
    <t>超声波传感器 AFE</t>
  </si>
  <si>
    <t>Automotive</t>
  </si>
  <si>
    <t/>
  </si>
  <si>
    <t>-40 to 125</t>
  </si>
  <si>
    <t>TSSOP</t>
  </si>
  <si>
    <t>9.7 x 6.4</t>
  </si>
  <si>
    <t>正在供货</t>
  </si>
  <si>
    <t>温度开关</t>
  </si>
  <si>
    <t>Catalog</t>
  </si>
  <si>
    <t/>
  </si>
  <si>
    <t>-40 to 125</t>
  </si>
  <si>
    <t>SOT-23</t>
  </si>
  <si>
    <t>2.9 x 2.8</t>
  </si>
  <si>
    <t>正在供货</t>
  </si>
  <si>
    <t>温度开关</t>
  </si>
  <si>
    <t>Catalog</t>
  </si>
  <si>
    <t/>
  </si>
  <si>
    <t>-40 to 125</t>
  </si>
  <si>
    <t>SOT-23</t>
  </si>
  <si>
    <t>2.9 x 2.8</t>
  </si>
  <si>
    <t>正在供货</t>
  </si>
  <si>
    <t>温度开关,模拟温度传感器</t>
  </si>
  <si>
    <t>Automotive</t>
  </si>
  <si>
    <t/>
  </si>
  <si>
    <t>-40 to 125</t>
  </si>
  <si>
    <t>SOT-SC70</t>
  </si>
  <si>
    <t>2 x 2.1</t>
  </si>
  <si>
    <t>正在供货</t>
  </si>
  <si>
    <t>信号调节器</t>
  </si>
  <si>
    <t>Catalog</t>
  </si>
  <si>
    <t/>
  </si>
  <si>
    <t>-40 to 105</t>
  </si>
  <si>
    <t>VSSOP</t>
  </si>
  <si>
    <t>3 x 4.9</t>
  </si>
  <si>
    <t>正在供货</t>
  </si>
  <si>
    <t>信号调节器</t>
  </si>
  <si>
    <t>Catalog</t>
  </si>
  <si>
    <t/>
  </si>
  <si>
    <t>-40 to 125</t>
  </si>
  <si>
    <t>TSSOP</t>
  </si>
  <si>
    <t>5 x 6.4</t>
  </si>
  <si>
    <t>正在供货</t>
  </si>
  <si>
    <t>数字温度传感器</t>
  </si>
  <si>
    <t>Catalog</t>
  </si>
  <si>
    <t/>
  </si>
  <si>
    <t>-40 to 125</t>
  </si>
  <si>
    <t>DSBGA</t>
  </si>
  <si>
    <t>1 x 1</t>
  </si>
  <si>
    <t>正在供货</t>
  </si>
  <si>
    <t>数字温度传感器</t>
  </si>
  <si>
    <t>Catalog</t>
  </si>
  <si>
    <t/>
  </si>
  <si>
    <t>-40 to 85</t>
  </si>
  <si>
    <t>WSON</t>
  </si>
  <si>
    <t>3 x 3</t>
  </si>
  <si>
    <t>正在供货</t>
  </si>
  <si>
    <t>数字温度传感器</t>
  </si>
  <si>
    <t>Automotive</t>
  </si>
  <si>
    <t/>
  </si>
  <si>
    <t>-40 to 125</t>
  </si>
  <si>
    <t>SOT-23</t>
  </si>
  <si>
    <t>2.9 x 2.8</t>
  </si>
  <si>
    <t>正在供货</t>
  </si>
  <si>
    <t>数字温度传感器</t>
  </si>
  <si>
    <t>HiRel Enhanced Product</t>
  </si>
  <si>
    <t/>
  </si>
  <si>
    <t>-55 to 125</t>
  </si>
  <si>
    <t>SOT-23</t>
  </si>
  <si>
    <t>2.9 x 1.6</t>
  </si>
  <si>
    <t>正在供货</t>
  </si>
  <si>
    <t>数字温度传感器</t>
  </si>
  <si>
    <t>Catalog</t>
  </si>
  <si>
    <t/>
  </si>
  <si>
    <t>-40 to 125</t>
  </si>
  <si>
    <t>TSSOP</t>
  </si>
  <si>
    <t>7.8 x 6.4</t>
  </si>
  <si>
    <t>正在供货</t>
  </si>
  <si>
    <t>数字温度传感器</t>
  </si>
  <si>
    <t>Catalog</t>
  </si>
  <si>
    <t/>
  </si>
  <si>
    <t>-40 to 125</t>
  </si>
  <si>
    <t>DSBGA</t>
  </si>
  <si>
    <t>1 x 1</t>
  </si>
  <si>
    <t>正在供货</t>
  </si>
  <si>
    <t>信号调节器</t>
  </si>
  <si>
    <t>Catalog</t>
  </si>
  <si>
    <t/>
  </si>
  <si>
    <t>-40 to 85</t>
  </si>
  <si>
    <t>WSON</t>
  </si>
  <si>
    <t>4 x 4</t>
  </si>
  <si>
    <t>正在供货</t>
  </si>
  <si>
    <t>数字温度传感器</t>
  </si>
  <si>
    <t>Automotive</t>
  </si>
  <si>
    <t/>
  </si>
  <si>
    <t>-40 to 125</t>
  </si>
  <si>
    <t>VSSOP</t>
  </si>
  <si>
    <t>3 x 4.9</t>
  </si>
  <si>
    <t>正在供货</t>
  </si>
  <si>
    <t>数字温度传感器</t>
  </si>
  <si>
    <t>Catalog</t>
  </si>
  <si>
    <t/>
  </si>
  <si>
    <t>-40 to 125</t>
  </si>
  <si>
    <t>SOIC,VQFN</t>
  </si>
  <si>
    <t>14,16</t>
  </si>
  <si>
    <t>16,51.9</t>
  </si>
  <si>
    <t>4 x 4,8.65 x 6</t>
  </si>
  <si>
    <t>正在供货</t>
  </si>
  <si>
    <t>数字温度传感器</t>
  </si>
  <si>
    <t>Catalog</t>
  </si>
  <si>
    <t/>
  </si>
  <si>
    <t>-40 to 125</t>
  </si>
  <si>
    <t>SOIC,VQFN</t>
  </si>
  <si>
    <t>16,59.4</t>
  </si>
  <si>
    <t>4 x 4,9.9 x 6</t>
  </si>
  <si>
    <t>正在供货</t>
  </si>
  <si>
    <t>模拟温度传感器,温度开关</t>
  </si>
  <si>
    <t>Automotive,Catalog</t>
  </si>
  <si>
    <t/>
  </si>
  <si>
    <t>-50 to 150</t>
  </si>
  <si>
    <t>WSON</t>
  </si>
  <si>
    <t>2.5 x 2.2</t>
  </si>
  <si>
    <t>正在供货</t>
  </si>
  <si>
    <t>数字温度传感器</t>
  </si>
  <si>
    <t>Catalog</t>
  </si>
  <si>
    <t/>
  </si>
  <si>
    <t>-40 to 125</t>
  </si>
  <si>
    <t>VSSOP</t>
  </si>
  <si>
    <t>3 x 4.9</t>
  </si>
  <si>
    <t>正在供货</t>
  </si>
  <si>
    <t>数字温度传感器</t>
  </si>
  <si>
    <t>Automotive</t>
  </si>
  <si>
    <t>Functional Safety-Capable</t>
  </si>
  <si>
    <t>-40 to 150</t>
  </si>
  <si>
    <t>SOT-23</t>
  </si>
  <si>
    <t>2.9 x 2.8</t>
  </si>
  <si>
    <t>正在供货</t>
  </si>
  <si>
    <t>模拟温度传感器</t>
  </si>
  <si>
    <t>Catalog</t>
  </si>
  <si>
    <t/>
  </si>
  <si>
    <t>-55 to 125</t>
  </si>
  <si>
    <t>SOT-5X3,SOT-SC70</t>
  </si>
  <si>
    <t>5,6</t>
  </si>
  <si>
    <t>2.56,4.2</t>
  </si>
  <si>
    <t>1.6 x 1.6,2 x 2.1</t>
  </si>
  <si>
    <t>正在供货</t>
  </si>
  <si>
    <t>数字温度传感器</t>
  </si>
  <si>
    <t>Catalog</t>
  </si>
  <si>
    <t/>
  </si>
  <si>
    <t>-40 to 125</t>
  </si>
  <si>
    <t>VSSOP</t>
  </si>
  <si>
    <t>3 x 4.9</t>
  </si>
  <si>
    <t>正在供货</t>
  </si>
  <si>
    <t>数字温度传感器</t>
  </si>
  <si>
    <t>Catalog</t>
  </si>
  <si>
    <t/>
  </si>
  <si>
    <t>-40 to 125</t>
  </si>
  <si>
    <t>TSSOP</t>
  </si>
  <si>
    <t>7.8 x 6.4</t>
  </si>
  <si>
    <t>正在供货</t>
  </si>
  <si>
    <t>温度开关</t>
  </si>
  <si>
    <t>Catalog</t>
  </si>
  <si>
    <t/>
  </si>
  <si>
    <t>-40 to 125</t>
  </si>
  <si>
    <t>SOT-5X3</t>
  </si>
  <si>
    <t>1.6 x 1.6</t>
  </si>
  <si>
    <t>正在供货</t>
  </si>
  <si>
    <t>数字温度传感器</t>
  </si>
  <si>
    <t>Catalog</t>
  </si>
  <si>
    <t/>
  </si>
  <si>
    <t>-40 to 125</t>
  </si>
  <si>
    <t>VSSOP</t>
  </si>
  <si>
    <t>3 x 4.9</t>
  </si>
  <si>
    <t>正在供货</t>
  </si>
  <si>
    <t>温度开关</t>
  </si>
  <si>
    <t>Catalog</t>
  </si>
  <si>
    <t/>
  </si>
  <si>
    <t>-40 to 125</t>
  </si>
  <si>
    <t>SOT-5X3</t>
  </si>
  <si>
    <t>1.6 x 1.6</t>
  </si>
  <si>
    <t>正在供货</t>
  </si>
  <si>
    <t>数字温度传感器</t>
  </si>
  <si>
    <t>Automotive</t>
  </si>
  <si>
    <t>Functional Safety-Capable</t>
  </si>
  <si>
    <t>-40 to 125</t>
  </si>
  <si>
    <t>SSOP</t>
  </si>
  <si>
    <t>4.9 x 6</t>
  </si>
  <si>
    <t>正在供货</t>
  </si>
  <si>
    <t>数字温度传感器</t>
  </si>
  <si>
    <t>Catalog</t>
  </si>
  <si>
    <t/>
  </si>
  <si>
    <t>-40 to 125</t>
  </si>
  <si>
    <t>SOT-5X3,X2SON</t>
  </si>
  <si>
    <t>5,6</t>
  </si>
  <si>
    <t>0.64,2.56</t>
  </si>
  <si>
    <t>0.8 x 0.8,1.6 x 1.6</t>
  </si>
  <si>
    <t>正在供货</t>
  </si>
  <si>
    <t>温度开关,模拟温度传感器</t>
  </si>
  <si>
    <t>Catalog</t>
  </si>
  <si>
    <t/>
  </si>
  <si>
    <t>-50 to 150</t>
  </si>
  <si>
    <t>TSSOP,WSON</t>
  </si>
  <si>
    <t>6.25,19.2</t>
  </si>
  <si>
    <t>2.5 x 2.5,3 x 6.4</t>
  </si>
  <si>
    <t>正在供货</t>
  </si>
  <si>
    <t>数字温度传感器</t>
  </si>
  <si>
    <t>Catalog</t>
  </si>
  <si>
    <t/>
  </si>
  <si>
    <t>-40 to 125</t>
  </si>
  <si>
    <t>SOT-23</t>
  </si>
  <si>
    <t>2.9 x 1.6</t>
  </si>
  <si>
    <t>正在供货</t>
  </si>
  <si>
    <t>数字温度传感器</t>
  </si>
  <si>
    <t>Catalog</t>
  </si>
  <si>
    <t/>
  </si>
  <si>
    <t>-40 to 125</t>
  </si>
  <si>
    <t>SOT-23</t>
  </si>
  <si>
    <t>2.9 x 1.6</t>
  </si>
  <si>
    <t>正在供货</t>
  </si>
  <si>
    <t>数字温度传感器</t>
  </si>
  <si>
    <t>HiRel Enhanced Product</t>
  </si>
  <si>
    <t/>
  </si>
  <si>
    <t>-55 to 125</t>
  </si>
  <si>
    <t>SOT-23</t>
  </si>
  <si>
    <t>2.9 x 2.8</t>
  </si>
  <si>
    <t>正在供货</t>
  </si>
  <si>
    <t>模拟温度传感器</t>
  </si>
  <si>
    <t>Catalog</t>
  </si>
  <si>
    <t/>
  </si>
  <si>
    <t>-50 to 150</t>
  </si>
  <si>
    <t>DSBGA</t>
  </si>
  <si>
    <t>1 x 1</t>
  </si>
  <si>
    <t>正在供货</t>
  </si>
  <si>
    <t>信号调节器</t>
  </si>
  <si>
    <t>HiRel Enhanced Product</t>
  </si>
  <si>
    <t/>
  </si>
  <si>
    <t>-55 to 125</t>
  </si>
  <si>
    <t>HSOIC</t>
  </si>
  <si>
    <t>12.825 x 10.405</t>
  </si>
  <si>
    <t>正在供货</t>
  </si>
  <si>
    <t>数字温度传感器</t>
  </si>
  <si>
    <t>Catalog</t>
  </si>
  <si>
    <t/>
  </si>
  <si>
    <t>-40 to 125</t>
  </si>
  <si>
    <t>WSON</t>
  </si>
  <si>
    <t>3 x 3</t>
  </si>
  <si>
    <t>正在供货</t>
  </si>
  <si>
    <t>数字温度传感器</t>
  </si>
  <si>
    <t>Catalog</t>
  </si>
  <si>
    <t/>
  </si>
  <si>
    <t>-40 to 125</t>
  </si>
  <si>
    <t>SOT-23</t>
  </si>
  <si>
    <t>2.9 x 1.6</t>
  </si>
  <si>
    <t>正在供货</t>
  </si>
  <si>
    <t>数字温度传感器</t>
  </si>
  <si>
    <t>Catalog</t>
  </si>
  <si>
    <t/>
  </si>
  <si>
    <t>-40 to 125</t>
  </si>
  <si>
    <t>SSOP</t>
  </si>
  <si>
    <t>4.9 x 6</t>
  </si>
  <si>
    <t>正在供货</t>
  </si>
  <si>
    <t>数字温度传感器</t>
  </si>
  <si>
    <t>Automotive</t>
  </si>
  <si>
    <t/>
  </si>
  <si>
    <t>-40 to 85</t>
  </si>
  <si>
    <t>VSSOP</t>
  </si>
  <si>
    <t>3 x 4.9</t>
  </si>
  <si>
    <t>正在供货</t>
  </si>
  <si>
    <t>数字温度传感器</t>
  </si>
  <si>
    <t>Catalog</t>
  </si>
  <si>
    <t/>
  </si>
  <si>
    <t>-40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</si>
  <si>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</si>
  <si>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</si>
  <si>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</si>
  <si>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</si>
  <si>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</si>
  <si>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</si>
  <si>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</si>
  <si>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-40 to 125</t>
  </si>
  <si>
    <t>SOT-23</t>
  </si>
  <si>
    <t>2.9 x 1.6</t>
  </si>
  <si>
    <t>正在供货</t>
  </si>
  <si>
    <t>温度开关,模拟温度传感器</t>
  </si>
  <si>
    <t>Catalog</t>
  </si>
  <si>
    <t/>
  </si>
  <si>
    <t>-40 to 125</t>
  </si>
  <si>
    <t>SOT-23,SOT-SC70</t>
  </si>
  <si>
    <t>4.2,8.12</t>
  </si>
  <si>
    <t>2 x 2.1,2.9 x 2.8</t>
  </si>
  <si>
    <t>正在供货</t>
  </si>
  <si>
    <t>数字温度传感器</t>
  </si>
  <si>
    <t>Catalog</t>
  </si>
  <si>
    <t/>
  </si>
  <si>
    <t>-40 to 125</t>
  </si>
  <si>
    <t>SOT-5X3</t>
  </si>
  <si>
    <t>1.6 x 1.6</t>
  </si>
  <si>
    <t>正在供货</t>
  </si>
  <si>
    <t>数字温度传感器</t>
  </si>
  <si>
    <t>Catalog</t>
  </si>
  <si>
    <t/>
  </si>
  <si>
    <t>-40 to 125</t>
  </si>
  <si>
    <t>SSOP</t>
  </si>
  <si>
    <t>4.9 x 6</t>
  </si>
  <si>
    <t>正在供货</t>
  </si>
  <si>
    <t>数字温度传感器</t>
  </si>
  <si>
    <t>Catalog</t>
  </si>
  <si>
    <t/>
  </si>
  <si>
    <t>-40 to 125</t>
  </si>
  <si>
    <t>DSBGA,SOT-23</t>
  </si>
  <si>
    <t>2.972025,4.64</t>
  </si>
  <si>
    <t>2.295 x 1.295,2.9 x 1.6</t>
  </si>
  <si>
    <t>正在供货</t>
  </si>
  <si>
    <t>模拟温度传感器,温度开关</t>
  </si>
  <si>
    <t>Catalog</t>
  </si>
  <si>
    <t/>
  </si>
  <si>
    <t>-40 to 150</t>
  </si>
  <si>
    <t>WSON</t>
  </si>
  <si>
    <t>2.5 x 2.2</t>
  </si>
  <si>
    <t>正在供货</t>
  </si>
  <si>
    <t>温度开关,模拟温度传感器</t>
  </si>
  <si>
    <t>Automotive</t>
  </si>
  <si>
    <t>Functional Safety-Capable</t>
  </si>
  <si>
    <t>-40 to 150</t>
  </si>
  <si>
    <t>WSON</t>
  </si>
  <si>
    <t>2.5 x 2.2</t>
  </si>
  <si>
    <t>正在供货</t>
  </si>
  <si>
    <t>数字温度传感器</t>
  </si>
  <si>
    <t>Catalog</t>
  </si>
  <si>
    <t/>
  </si>
  <si>
    <t>-40 to 100</t>
  </si>
  <si>
    <t>WQFN</t>
  </si>
  <si>
    <t>7 x 7</t>
  </si>
  <si>
    <t>正在供货</t>
  </si>
  <si>
    <t>数字温度传感器</t>
  </si>
  <si>
    <t>Catalog</t>
  </si>
  <si>
    <t/>
  </si>
  <si>
    <t>-40 to 140</t>
  </si>
  <si>
    <t>WSON</t>
  </si>
  <si>
    <t>4 x 4</t>
  </si>
  <si>
    <t>正在供货</t>
  </si>
  <si>
    <t>数字温度传感器</t>
  </si>
  <si>
    <t>Catalog</t>
  </si>
  <si>
    <t/>
  </si>
  <si>
    <t>-40 to 140</t>
  </si>
  <si>
    <t>WSON</t>
  </si>
  <si>
    <t>4 x 4</t>
  </si>
  <si>
    <t>正在供货</t>
  </si>
  <si>
    <t>数字温度传感器</t>
  </si>
  <si>
    <t>Catalog</t>
  </si>
  <si>
    <t/>
  </si>
  <si>
    <t>-40 to 140</t>
  </si>
  <si>
    <t>WSON</t>
  </si>
  <si>
    <t>4 x 4</t>
  </si>
  <si>
    <t>正在供货</t>
  </si>
  <si>
    <t>数字温度传感器</t>
  </si>
  <si>
    <t>Catalog</t>
  </si>
  <si>
    <t/>
  </si>
  <si>
    <t>-40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</si>
  <si>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</si>
  <si>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</si>
  <si>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</si>
  <si>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</si>
  <si>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</si>
  <si>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</si>
  <si>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</si>
  <si>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0 to 85</t>
  </si>
  <si>
    <t>VSSOP</t>
  </si>
  <si>
    <t>3 x 4.9</t>
  </si>
  <si>
    <t>正在供货</t>
  </si>
  <si>
    <t>数字温度传感器</t>
  </si>
  <si>
    <t>Catalog</t>
  </si>
  <si>
    <t/>
  </si>
  <si>
    <t>-40 to 125</t>
  </si>
  <si>
    <t>VSSOP</t>
  </si>
  <si>
    <t>3 x 4.9</t>
  </si>
  <si>
    <t>正在供货</t>
  </si>
  <si>
    <t>信号调节器</t>
  </si>
  <si>
    <t>Catalog</t>
  </si>
  <si>
    <t/>
  </si>
  <si>
    <t>-40 to 125</t>
  </si>
  <si>
    <t>HSOIC,VQFN</t>
  </si>
  <si>
    <t>25,133.444125</t>
  </si>
  <si>
    <t>12.825 x 10.405,5 x 5</t>
  </si>
  <si>
    <t>正在供货</t>
  </si>
  <si>
    <t>数字温度传感器</t>
  </si>
  <si>
    <t>Catalog</t>
  </si>
  <si>
    <t/>
  </si>
  <si>
    <t>-40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</si>
  <si>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</si>
  <si>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</si>
  <si>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</si>
  <si>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</si>
  <si>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</si>
  <si>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</si>
  <si>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</si>
  <si>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-40 to 200</t>
  </si>
  <si>
    <t>CFP</t>
  </si>
  <si>
    <t>9.91 x 6.35</t>
  </si>
  <si>
    <t>正在供货</t>
  </si>
  <si>
    <t>数字温度传感器</t>
  </si>
  <si>
    <t>Catalog</t>
  </si>
  <si>
    <t/>
  </si>
  <si>
    <t>-40 to 90</t>
  </si>
  <si>
    <t>VSSOP</t>
  </si>
  <si>
    <t>3 x 4.9</t>
  </si>
  <si>
    <t>正在供货</t>
  </si>
  <si>
    <t>数字温度传感器</t>
  </si>
  <si>
    <t>Catalog</t>
  </si>
  <si>
    <t/>
  </si>
  <si>
    <t>-40 to 125</t>
  </si>
  <si>
    <t>DSBGA</t>
  </si>
  <si>
    <t>1.75 x 1.25</t>
  </si>
  <si>
    <t>正在供货</t>
  </si>
  <si>
    <t>数字温度传感器</t>
  </si>
  <si>
    <t>Catalog</t>
  </si>
  <si>
    <t/>
  </si>
  <si>
    <t>-40 to 125</t>
  </si>
  <si>
    <t>DSBGA</t>
  </si>
  <si>
    <t>1.75 x 1.25</t>
  </si>
  <si>
    <t>正在供货</t>
  </si>
  <si>
    <t>数字温度传感器</t>
  </si>
  <si>
    <t>HiRel Enhanced Product</t>
  </si>
  <si>
    <t/>
  </si>
  <si>
    <t>-40 to 125</t>
  </si>
  <si>
    <t>SOT-23</t>
  </si>
  <si>
    <t>2.9 x 2.8</t>
  </si>
  <si>
    <t>正在供货</t>
  </si>
  <si>
    <t>数字温度传感器</t>
  </si>
  <si>
    <t>Catalog</t>
  </si>
  <si>
    <t/>
  </si>
  <si>
    <t>0 to 85</t>
  </si>
  <si>
    <t>VSSOP</t>
  </si>
  <si>
    <t>3 x 4.9</t>
  </si>
  <si>
    <t>正在供货</t>
  </si>
  <si>
    <t>数字温度传感器</t>
  </si>
  <si>
    <t>HiRel Enhanced Product</t>
  </si>
  <si>
    <t/>
  </si>
  <si>
    <t>-55 to 125</t>
  </si>
  <si>
    <t>SOT-23</t>
  </si>
  <si>
    <t>2.9 x 2.8</t>
  </si>
  <si>
    <t>正在供货</t>
  </si>
  <si>
    <t>数字温度传感器</t>
  </si>
  <si>
    <t>Catalog</t>
  </si>
  <si>
    <t/>
  </si>
  <si>
    <t>0 to 100</t>
  </si>
  <si>
    <t>TSSOP</t>
  </si>
  <si>
    <t>14 x 8.1</t>
  </si>
  <si>
    <t>正在供货</t>
  </si>
  <si>
    <t>数字温度传感器</t>
  </si>
  <si>
    <t>Catalog</t>
  </si>
  <si>
    <t/>
  </si>
  <si>
    <t>-40 to 125</t>
  </si>
  <si>
    <t>VSSOP</t>
  </si>
  <si>
    <t>3 x 4.9</t>
  </si>
  <si>
    <t>正在供货</t>
  </si>
  <si>
    <t>数字温度传感器</t>
  </si>
  <si>
    <t>Catalog</t>
  </si>
  <si>
    <t/>
  </si>
  <si>
    <t>-40 to 125</t>
  </si>
  <si>
    <t>SOT-23</t>
  </si>
  <si>
    <t>2.9 x 2.8</t>
  </si>
  <si>
    <t>正在供货</t>
  </si>
  <si>
    <t>数字温度传感器</t>
  </si>
  <si>
    <t>Catalog</t>
  </si>
  <si>
    <t/>
  </si>
  <si>
    <t>0 to 85</t>
  </si>
  <si>
    <t>VSSOP</t>
  </si>
  <si>
    <t>3 x 4.9</t>
  </si>
  <si>
    <t>正在供货</t>
  </si>
  <si>
    <t>数字温度传感器</t>
  </si>
  <si>
    <t>Catalog</t>
  </si>
  <si>
    <t/>
  </si>
  <si>
    <t>-40 to 150</t>
  </si>
  <si>
    <t>SOT-23</t>
  </si>
  <si>
    <t>2.9 x 2.8</t>
  </si>
  <si>
    <t>正在供货</t>
  </si>
  <si>
    <t>模拟温度传感器</t>
  </si>
  <si>
    <t>Catalog</t>
  </si>
  <si>
    <t/>
  </si>
  <si>
    <t>-50 to 150</t>
  </si>
  <si>
    <t>SOT-SC70</t>
  </si>
  <si>
    <t>2 x 2.1</t>
  </si>
  <si>
    <t>正在供货</t>
  </si>
  <si>
    <t>模拟温度传感器</t>
  </si>
  <si>
    <t>Automotive</t>
  </si>
  <si>
    <t/>
  </si>
  <si>
    <t>-50 to 150</t>
  </si>
  <si>
    <t>SOT-SC70</t>
  </si>
  <si>
    <t>2 x 2.1</t>
  </si>
  <si>
    <t>正在供货</t>
  </si>
  <si>
    <t>模拟温度传感器</t>
  </si>
  <si>
    <t>Catalog</t>
  </si>
  <si>
    <t/>
  </si>
  <si>
    <t>-50 to 150</t>
  </si>
  <si>
    <t>SOT-SC70</t>
  </si>
  <si>
    <t>2 x 2.1</t>
  </si>
  <si>
    <t>正在供货</t>
  </si>
  <si>
    <t>模拟温度传感器</t>
  </si>
  <si>
    <t>Automotive</t>
  </si>
  <si>
    <t/>
  </si>
  <si>
    <t>-50 to 150</t>
  </si>
  <si>
    <t>SOT-SC70</t>
  </si>
  <si>
    <t>2 x 2.1</t>
  </si>
  <si>
    <t>正在供货</t>
  </si>
  <si>
    <t>数字温度传感器</t>
  </si>
  <si>
    <t>Catalog</t>
  </si>
  <si>
    <t/>
  </si>
  <si>
    <t>-40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</si>
  <si>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</si>
  <si>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</si>
  <si>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</si>
  <si>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</si>
  <si>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</si>
  <si>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</si>
  <si>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</si>
  <si>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-40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</si>
  <si>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</si>
  <si>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</si>
  <si>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</si>
  <si>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</si>
  <si>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</si>
  <si>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</si>
  <si>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</si>
  <si>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-55 to 125</t>
  </si>
  <si>
    <t>SOIC</t>
  </si>
  <si>
    <t>4.9 x 6</t>
  </si>
  <si>
    <t>正在供货</t>
  </si>
  <si>
    <t>数字温度传感器</t>
  </si>
  <si>
    <t>Catalog</t>
  </si>
  <si>
    <t/>
  </si>
  <si>
    <t>0 to 85</t>
  </si>
  <si>
    <t>TSSOP</t>
  </si>
  <si>
    <t>14 x 8.1</t>
  </si>
  <si>
    <t>正在供货</t>
  </si>
  <si>
    <t>数字温度传感器</t>
  </si>
  <si>
    <t>Catalog</t>
  </si>
  <si>
    <t/>
  </si>
  <si>
    <t>-20 to 125</t>
  </si>
  <si>
    <t>VSSOP</t>
  </si>
  <si>
    <t>3 x 4.9</t>
  </si>
  <si>
    <t>正在供货</t>
  </si>
  <si>
    <t>数字温度传感器</t>
  </si>
  <si>
    <t>Catalog</t>
  </si>
  <si>
    <t/>
  </si>
  <si>
    <t>-40 to 150</t>
  </si>
  <si>
    <t>SOT-23-THN</t>
  </si>
  <si>
    <t>2.9 x 2.8</t>
  </si>
  <si>
    <t>正在供货</t>
  </si>
  <si>
    <t>数字温度传感器</t>
  </si>
  <si>
    <t>Catalog</t>
  </si>
  <si>
    <t/>
  </si>
  <si>
    <t>0 to 125</t>
  </si>
  <si>
    <t>TSSOP</t>
  </si>
  <si>
    <t>7.8 x 6.4</t>
  </si>
  <si>
    <t>正在供货</t>
  </si>
  <si>
    <t>数字温度传感器</t>
  </si>
  <si>
    <t>Catalog</t>
  </si>
  <si>
    <t/>
  </si>
  <si>
    <t>-55 to 125</t>
  </si>
  <si>
    <t>SOT-23</t>
  </si>
  <si>
    <t>2.9 x 2.8</t>
  </si>
  <si>
    <t>正在供货</t>
  </si>
  <si>
    <t>数字温度传感器</t>
  </si>
  <si>
    <t>Catalog</t>
  </si>
  <si>
    <t/>
  </si>
  <si>
    <t>-40 to 125</t>
  </si>
  <si>
    <t>SOT-23</t>
  </si>
  <si>
    <t>2.9 x 2.8</t>
  </si>
  <si>
    <t>正在供货</t>
  </si>
  <si>
    <t>数字温度传感器</t>
  </si>
  <si>
    <t>Catalog</t>
  </si>
  <si>
    <t/>
  </si>
  <si>
    <t>-40 to 125</t>
  </si>
  <si>
    <t>SOT-23</t>
  </si>
  <si>
    <t>2.9 x 2.8</t>
  </si>
  <si>
    <t>正在供货</t>
  </si>
  <si>
    <t>数字温度传感器</t>
  </si>
  <si>
    <t>Catalog</t>
  </si>
  <si>
    <t/>
  </si>
  <si>
    <t>0 to 125</t>
  </si>
  <si>
    <t>SOIC</t>
  </si>
  <si>
    <t>4.9 x 6</t>
  </si>
  <si>
    <t>正在供货</t>
  </si>
  <si>
    <t>数字温度传感器</t>
  </si>
  <si>
    <t>Catalog</t>
  </si>
  <si>
    <t/>
  </si>
  <si>
    <t>-40 to 150</t>
  </si>
  <si>
    <t>SOT-23,WSON</t>
  </si>
  <si>
    <t>5,6</t>
  </si>
  <si>
    <t>8.12,9</t>
  </si>
  <si>
    <t>2.9 x 2.8,3 x 3</t>
  </si>
  <si>
    <t>正在供货</t>
  </si>
  <si>
    <t>数字温度传感器</t>
  </si>
  <si>
    <t>Catalog</t>
  </si>
  <si>
    <t/>
  </si>
  <si>
    <t>0 to 85</t>
  </si>
  <si>
    <t>VSSOP</t>
  </si>
  <si>
    <t>3 x 4.9</t>
  </si>
  <si>
    <t>正在供货</t>
  </si>
  <si>
    <t>数字温度传感器</t>
  </si>
  <si>
    <t>Catalog</t>
  </si>
  <si>
    <t/>
  </si>
  <si>
    <t>0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</si>
  <si>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</si>
  <si>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</si>
  <si>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</si>
  <si>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</si>
  <si>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</si>
  <si>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</si>
  <si>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</si>
  <si>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-55 to 125</t>
  </si>
  <si>
    <t>SOIC,VSSOP</t>
  </si>
  <si>
    <t>14.7,29.4</t>
  </si>
  <si>
    <t>3 x 4.9,4.9 x 6</t>
  </si>
  <si>
    <t>正在供货</t>
  </si>
  <si>
    <t>数字温度传感器</t>
  </si>
  <si>
    <t>Catalog</t>
  </si>
  <si>
    <t/>
  </si>
  <si>
    <t>-55 to 125</t>
  </si>
  <si>
    <t>SOT-23</t>
  </si>
  <si>
    <t>2.9 x 2.8</t>
  </si>
  <si>
    <t>正在供货</t>
  </si>
  <si>
    <t>数字温度传感器</t>
  </si>
  <si>
    <t>Catalog</t>
  </si>
  <si>
    <t/>
  </si>
  <si>
    <t>-55 to 125</t>
  </si>
  <si>
    <t>SOT-23</t>
  </si>
  <si>
    <t>2.9 x 2.8</t>
  </si>
  <si>
    <t>正在供货</t>
  </si>
  <si>
    <t>数字温度传感器</t>
  </si>
  <si>
    <t>Catalog</t>
  </si>
  <si>
    <t/>
  </si>
  <si>
    <t>0 to 125</t>
  </si>
  <si>
    <t>VSSOP</t>
  </si>
  <si>
    <t>3 x 4.9</t>
  </si>
  <si>
    <t>正在供货</t>
  </si>
  <si>
    <t>数字温度传感器</t>
  </si>
  <si>
    <t>Catalog</t>
  </si>
  <si>
    <t/>
  </si>
  <si>
    <t>0 to 125</t>
  </si>
  <si>
    <t>SOIC,VSSOP</t>
  </si>
  <si>
    <t>14.7,29.4</t>
  </si>
  <si>
    <t>3 x 4.9,4.9 x 6</t>
  </si>
  <si>
    <t>正在供货</t>
  </si>
  <si>
    <t>模拟温度传感器,温度开关</t>
  </si>
  <si>
    <t>Catalog</t>
  </si>
  <si>
    <t/>
  </si>
  <si>
    <t>-55 to 125</t>
  </si>
  <si>
    <t>SOT-23</t>
  </si>
  <si>
    <t>2.9 x 2.8</t>
  </si>
  <si>
    <t>正在供货</t>
  </si>
  <si>
    <t>模拟温度传感器</t>
  </si>
  <si>
    <t>Catalog</t>
  </si>
  <si>
    <t/>
  </si>
  <si>
    <t>-55 to 130</t>
  </si>
  <si>
    <t>TO-92</t>
  </si>
  <si>
    <t>5.2 x 3.68</t>
  </si>
  <si>
    <t>正在供货</t>
  </si>
  <si>
    <t>数字温度传感器</t>
  </si>
  <si>
    <t>Catalog</t>
  </si>
  <si>
    <t/>
  </si>
  <si>
    <t>-55 to 150</t>
  </si>
  <si>
    <t>VSSOP,WSON</t>
  </si>
  <si>
    <t>9,14.7</t>
  </si>
  <si>
    <t>3 x 3,3 x 4.9</t>
  </si>
  <si>
    <t>正在供货</t>
  </si>
  <si>
    <t>数字温度传感器</t>
  </si>
  <si>
    <t>Catalog</t>
  </si>
  <si>
    <t/>
  </si>
  <si>
    <t>-55 to 150</t>
  </si>
  <si>
    <t>SOIC</t>
  </si>
  <si>
    <t>4.9 x 6</t>
  </si>
  <si>
    <t>正在供货</t>
  </si>
  <si>
    <t>数字温度传感器</t>
  </si>
  <si>
    <t>Catalog</t>
  </si>
  <si>
    <t/>
  </si>
  <si>
    <t>-40 to 125</t>
  </si>
  <si>
    <t>SSOP</t>
  </si>
  <si>
    <t>4.9 x 6</t>
  </si>
  <si>
    <t>正在供货</t>
  </si>
  <si>
    <t>数字温度传感器</t>
  </si>
  <si>
    <t>Catalog</t>
  </si>
  <si>
    <t/>
  </si>
  <si>
    <t>-40 to 125</t>
  </si>
  <si>
    <t>SSOP</t>
  </si>
  <si>
    <t>4.9 x 6</t>
  </si>
  <si>
    <t>正在供货</t>
  </si>
  <si>
    <t>数字温度传感器</t>
  </si>
  <si>
    <t>Catalog</t>
  </si>
  <si>
    <t/>
  </si>
  <si>
    <t>-40 to 125</t>
  </si>
  <si>
    <t>TSSOP</t>
  </si>
  <si>
    <t>7.8 x 6.4</t>
  </si>
  <si>
    <t>正在供货</t>
  </si>
  <si>
    <t>数字温度传感器</t>
  </si>
  <si>
    <t>Catalog</t>
  </si>
  <si>
    <t/>
  </si>
  <si>
    <t>-55 to 150</t>
  </si>
  <si>
    <t>SOIC</t>
  </si>
  <si>
    <t>4.9 x 6</t>
  </si>
  <si>
    <t>正在供货</t>
  </si>
  <si>
    <t>数字温度传感器</t>
  </si>
  <si>
    <t>Catalog</t>
  </si>
  <si>
    <t/>
  </si>
  <si>
    <t>-55 to 150</t>
  </si>
  <si>
    <t>DSBGA,SOIC</t>
  </si>
  <si>
    <t>5,8</t>
  </si>
  <si>
    <t>3.0625,29.4</t>
  </si>
  <si>
    <t>1.75 x 1.75,4.9 x 6</t>
  </si>
  <si>
    <t>正在供货</t>
  </si>
  <si>
    <t>数字温度传感器</t>
  </si>
  <si>
    <t>Catalog</t>
  </si>
  <si>
    <t/>
  </si>
  <si>
    <t>0 to 125</t>
  </si>
  <si>
    <t>SSOP</t>
  </si>
  <si>
    <t>4.9 x 6</t>
  </si>
  <si>
    <t>正在供货</t>
  </si>
  <si>
    <t>模拟温度传感器</t>
  </si>
  <si>
    <t>Catalog</t>
  </si>
  <si>
    <t/>
  </si>
  <si>
    <t>0 to 90</t>
  </si>
  <si>
    <t>SOT-23</t>
  </si>
  <si>
    <t>2.92 x 2.37</t>
  </si>
  <si>
    <t>正在供货</t>
  </si>
  <si>
    <t>模拟温度传感器</t>
  </si>
  <si>
    <t>Catalog</t>
  </si>
  <si>
    <t/>
  </si>
  <si>
    <t>-55 to 130</t>
  </si>
  <si>
    <t>DSBGA,SOT-SC70</t>
  </si>
  <si>
    <t>4,5</t>
  </si>
  <si>
    <t>1.5625,4.2</t>
  </si>
  <si>
    <t>1.25 x 1.25,2 x 2.1</t>
  </si>
  <si>
    <t>正在供货</t>
  </si>
  <si>
    <t>数字温度传感器</t>
  </si>
  <si>
    <t>Catalog</t>
  </si>
  <si>
    <t/>
  </si>
  <si>
    <t>-55 to 125</t>
  </si>
  <si>
    <t>SOIC,VSSOP</t>
  </si>
  <si>
    <t>14.7,29.4</t>
  </si>
  <si>
    <t>3 x 4.9,4.9 x 6</t>
  </si>
  <si>
    <t>正在供货</t>
  </si>
  <si>
    <t>模拟温度传感器</t>
  </si>
  <si>
    <t>Catalog</t>
  </si>
  <si>
    <t/>
  </si>
  <si>
    <t>-30 to 100</t>
  </si>
  <si>
    <t>SOT-23,TO-92</t>
  </si>
  <si>
    <t>6.9204,19.136</t>
  </si>
  <si>
    <t>2.92 x 2.37,5.2 x 3.68</t>
  </si>
  <si>
    <t>正在供货</t>
  </si>
  <si>
    <t>数字温度传感器</t>
  </si>
  <si>
    <t>Catalog</t>
  </si>
  <si>
    <t/>
  </si>
  <si>
    <t>-40 to 125</t>
  </si>
  <si>
    <t>TSSOP</t>
  </si>
  <si>
    <t>7.8 x 6.4</t>
  </si>
  <si>
    <t>正在供货</t>
  </si>
  <si>
    <t>数字温度传感器</t>
  </si>
  <si>
    <t>Catalog</t>
  </si>
  <si>
    <t/>
  </si>
  <si>
    <t>-55 to 125</t>
  </si>
  <si>
    <t>SOIC,VSSOP</t>
  </si>
  <si>
    <t>14.7,29.4</t>
  </si>
  <si>
    <t>3 x 4.9,4.9 x 6</t>
  </si>
  <si>
    <t>正在供货</t>
  </si>
  <si>
    <t>温度开关,模拟温度传感器</t>
  </si>
  <si>
    <t>Catalog</t>
  </si>
  <si>
    <t/>
  </si>
  <si>
    <t>-40 to 125</t>
  </si>
  <si>
    <t>SOIC,VSSOP</t>
  </si>
  <si>
    <t>14.7,29.4</t>
  </si>
  <si>
    <t>3 x 4.9,4.9 x 6</t>
  </si>
  <si>
    <t>正在供货</t>
  </si>
  <si>
    <t>环境光传感器</t>
  </si>
  <si>
    <t>Catalog</t>
  </si>
  <si>
    <t/>
  </si>
  <si>
    <t>-40 to 125</t>
  </si>
  <si>
    <t>SOIC</t>
  </si>
  <si>
    <t>8.65 x 6</t>
  </si>
  <si>
    <t>正在供货</t>
  </si>
  <si>
    <t>模拟温度传感器</t>
  </si>
  <si>
    <t>Catalog</t>
  </si>
  <si>
    <t/>
  </si>
  <si>
    <t>-40 to 125</t>
  </si>
  <si>
    <t>SOT-23,TO-92</t>
  </si>
  <si>
    <t>6.9204,19.136</t>
  </si>
  <si>
    <t>2.92 x 2.37,5.2 x 3.68</t>
  </si>
  <si>
    <t>正在供货</t>
  </si>
  <si>
    <t>环境光传感器</t>
  </si>
  <si>
    <t>Catalog</t>
  </si>
  <si>
    <t/>
  </si>
  <si>
    <t>0 to 70</t>
  </si>
  <si>
    <t>PDIP,SOP</t>
  </si>
  <si>
    <t>89.535,100.3935</t>
  </si>
  <si>
    <t>9.525 x 10.54,9.525 x 9.4</t>
  </si>
  <si>
    <t>正在供货</t>
  </si>
  <si>
    <t>模拟温度传感器</t>
  </si>
  <si>
    <t>Catalog</t>
  </si>
  <si>
    <t/>
  </si>
  <si>
    <t>-40 to 150</t>
  </si>
  <si>
    <t>SOT-23</t>
  </si>
  <si>
    <t>2.92 x 2.37</t>
  </si>
  <si>
    <t>正在供货</t>
  </si>
  <si>
    <t>模拟温度传感器</t>
  </si>
  <si>
    <t>Catalog</t>
  </si>
  <si>
    <t/>
  </si>
  <si>
    <t>-20 to 100</t>
  </si>
  <si>
    <t>SOT-23</t>
  </si>
  <si>
    <t>2.92 x 2.37</t>
  </si>
  <si>
    <t>正在供货</t>
  </si>
  <si>
    <t>模拟温度传感器</t>
  </si>
  <si>
    <t>Catalog</t>
  </si>
  <si>
    <t/>
  </si>
  <si>
    <t>-45 to 148</t>
  </si>
  <si>
    <t>SOIC,TO-92,TO-CAN</t>
  </si>
  <si>
    <t>3,8</t>
  </si>
  <si>
    <t>19.136,29.4,34.8704</t>
  </si>
  <si>
    <t>4.9 x 6,5.2 x 3.68,6.41 x 5.44</t>
  </si>
  <si>
    <t>正在供货</t>
  </si>
  <si>
    <t>模拟温度传感器</t>
  </si>
  <si>
    <t>Catalog</t>
  </si>
  <si>
    <t/>
  </si>
  <si>
    <t>-55 to 150</t>
  </si>
  <si>
    <t>TO-CAN</t>
  </si>
  <si>
    <t>6.41 x 5.44</t>
  </si>
  <si>
    <t>正在供货</t>
  </si>
  <si>
    <t>模拟温度传感器</t>
  </si>
  <si>
    <t>Catalog</t>
  </si>
  <si>
    <t/>
  </si>
  <si>
    <t>-55 to 150</t>
  </si>
  <si>
    <t>TO-CAN</t>
  </si>
  <si>
    <t>6.41 x 5.44</t>
  </si>
  <si>
    <t>正在供货</t>
  </si>
  <si>
    <t>信号调节器</t>
  </si>
  <si>
    <t>Catalog</t>
  </si>
  <si>
    <t/>
  </si>
  <si>
    <t>-40 to 125</t>
  </si>
  <si>
    <t>PDIP,SOIC</t>
  </si>
  <si>
    <t>51.9,158.4268</t>
  </si>
  <si>
    <t>19.18 x 8.26,8.65 x 6</t>
  </si>
  <si>
    <t>正在供货</t>
  </si>
  <si>
    <t>模拟温度传感器</t>
  </si>
  <si>
    <t>Catalog</t>
  </si>
  <si>
    <t/>
  </si>
  <si>
    <t>-40 to 125</t>
  </si>
  <si>
    <t>TO-CAN</t>
  </si>
  <si>
    <t>6.41 x 5.44</t>
  </si>
  <si>
    <t>正在供货</t>
  </si>
  <si>
    <t>模拟温度传感器</t>
  </si>
  <si>
    <t>Catalog</t>
  </si>
  <si>
    <t/>
  </si>
  <si>
    <t>-40 to 125</t>
  </si>
  <si>
    <t>TO-CAN</t>
  </si>
  <si>
    <t>6.41 x 5.44</t>
  </si>
  <si>
    <t>正在供货</t>
  </si>
  <si>
    <t>模拟温度传感器</t>
  </si>
  <si>
    <t>Catalog</t>
  </si>
  <si>
    <t/>
  </si>
  <si>
    <t>-40 to 100</t>
  </si>
  <si>
    <t>SOIC,TO-92,TO-CAN</t>
  </si>
  <si>
    <t>3,8</t>
  </si>
  <si>
    <t>19.136,29.4,34.8704</t>
  </si>
  <si>
    <t>4.9 x 6,5.2 x 3.68,6.41 x 5.44</t>
  </si>
  <si>
    <t>正在供货</t>
  </si>
  <si>
    <t>模拟温度传感器</t>
  </si>
  <si>
    <t>Catalog</t>
  </si>
  <si>
    <t/>
  </si>
  <si>
    <t>-40 to 100</t>
  </si>
  <si>
    <t>TO-CAN,WAFERSALE</t>
  </si>
  <si>
    <t>0,3</t>
  </si>
  <si>
    <t>34.8704,See data sheet</t>
  </si>
  <si>
    <t>6.41 x 5.44,See data sheet</t>
  </si>
  <si>
    <t>正在供货</t>
  </si>
  <si>
    <t>模拟温度传感器</t>
  </si>
  <si>
    <t>Catalog</t>
  </si>
  <si>
    <t/>
  </si>
  <si>
    <t>-55 to 150</t>
  </si>
  <si>
    <t>SOIC,TO-220,TO-92,TO-CAN</t>
  </si>
  <si>
    <t>3,8</t>
  </si>
  <si>
    <t>19.136,29.4,34.8704,46.4312</t>
  </si>
  <si>
    <t>10.16 x 4.57,4.9 x 6,5.2 x 3.68,6.41 x 5.44</t>
  </si>
  <si>
    <t>正在供货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</si>
</sst>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>
</numFmts>
  <fonts count="6">
    <font>
      <sz val="11"/>
      <color theme="1" rgb="FF000000"/>
      <name val="Calibri"/>
      <family val="2"/>
      <scheme val="minor"/>
    </font>
    <font>
      <sz val="15"/>
      <color rgb="000"/>
      <name val="Arial"/>
      <shadow/>
    </font>
    <font>
      <sz val="13"/>
      <color rgb="FF000000"/>
      <name val="Arial"/>
    </font>
    <font>
      <sz val="11"/>
      <color rgb="FF000000"/>
      <name val="Arial"/>
    </font>
    <font>
      <sz val="11"/>
      <color rgb="FF007c8c"/>
      <name val="Calibri"/>
      <u val="single"/>
    </font>
    <font>
      <sz val="13"/>
      <color rgb="FF007c8c"/>
      <name val="Arial"/>
      <u val="single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cc0000"/>
      </patternFill>
    </fill>
  </fills>
  <borders count="2">
    <border>
      <left/>
      <right/>
      <top/>
      <bottom/>
      <diagonal/>
    </border>
    <border>
      <left style="thin">
        <color rgb="000"/>
      </left>
      <right style="thin">
        <color rgb="000"/>
      </right>
      <top style="medium">
        <color rgb="000"/>
      </top>
      <bottom style="medium">
        <color rgb="000"/>
      </bottom>
      <diagonal>
        <color rgb="FF000000"/>
      </diagonal>
    </border>
  </borders>
  <cellStyleXfs count="1">
    <xf borderId="0" fillId="0" fontId="0" numFmtId="0"/>
  </cellStyleXfs>
  <cellXfs count="7">
    <xf borderId="0" fillId="0" fontId="0" numFmtId="0" xfId="0"/>
    <xf applyAlignment="1" applyBorder="1" applyFill="1" borderId="1" fillId="2" applyFont="1" fontId="1" numFmtId="0" xfId="0">
      <alignment horizontal="center" indent="1" vertical="center"/>
    </xf>
    <xf applyAlignment="1" applyBorder="1" borderId="1" fillId="0" applyFont="1" fontId="2" numFmtId="0" xfId="0">
      <alignment indent="1" wrapText="true"/>
    </xf>
    <xf applyFill="1" borderId="0" fillId="3" applyFont="1" fontId="3" numFmtId="0" xfId="0"/>
    <xf applyAlignment="1" borderId="0" fillId="0" applyFont="1" fontId="2" numFmtId="0" xfId="0">
      <alignment horizontal="left" wrapText="true"/>
    </xf>
    <xf borderId="0" fillId="0" applyFont="1" fontId="4" numFmtId="0" xfId="0"/>
    <xf applyAlignment="1" borderId="0" fillId="0" applyFont="1" fontId="5" numFmtId="0" xfId="0">
      <alignment horizontal="left" wrapText="true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?xml version="1.0" encoding="UTF-8" standalone="yes" ?><Relationships xmlns="http://schemas.openxmlformats.org/package/2006/relationships">
<Relationship Id="rId1" Type="http://schemas.openxmlformats.org/officeDocument/2006/relationships/worksheet" Target="worksheets/sheet1.xml"/>
<Relationship Id="rId2" Type="http://schemas.openxmlformats.org/officeDocument/2006/relationships/theme" Target="theme/theme1.xml"/>
<Relationship Id="rId3" Type="http://schemas.openxmlformats.org/officeDocument/2006/relationships/styles" Target="styles.xml"/>
<Relationship Id="rId4" Type="http://schemas.openxmlformats.org/officeDocument/2006/relationships/sharedStrings" Target="sharedStrings.xml"/>
</Relationships>

</file>

<file path=xl/drawings/_rels/drawing1.xml.rels><?xml version="1.0" encoding="UTF-8" standalone="yes" ?><Relationships xmlns="http://schemas.openxmlformats.org/package/2006/relationships">
<Relationship Id="rId1" Type="http://schemas.openxmlformats.org/officeDocument/2006/relationships/image" Target="../media/image1.png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1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 ?><Relationships xmlns="http://schemas.openxmlformats.org/package/2006/relationships">
<Relationship Id="rId1" Type="http://schemas.openxmlformats.org/officeDocument/2006/relationships/drawing" Target="../drawings/drawing1.xml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FormatPr baseColWidth="10" defaultRowHeight="16"/>
  <cols>
    <col min="1" max="1" width="43" hidden="0" bestFit="0" customWidth="1"/>
    <col min="2" max="2" width="43" hidden="0" bestFit="0" customWidth="1"/>
    <col min="3" max="3" width="43" hidden="0" bestFit="0" customWidth="1"/>
    <col min="4" max="4" width="43" hidden="0" bestFit="0" customWidth="1"/>
    <col min="5" max="5" width="43" hidden="0" bestFit="0" customWidth="1"/>
    <col min="6" max="6" width="43" hidden="0" bestFit="0" customWidth="1"/>
    <col min="7" max="7" width="43" hidden="0" bestFit="0" customWidth="1"/>
    <col min="8" max="8" width="43" hidden="0" bestFit="0" customWidth="1"/>
    <col min="9" max="9" width="43" hidden="0" bestFit="0" customWidth="1"/>
    <col min="10" max="10" width="43" hidden="0" bestFit="0" customWidth="1"/>
    <col min="11" max="11" width="43" hidden="0" bestFit="0" customWidth="1"/>
    <col min="12" max="12" width="43" hidden="0" bestFit="0" customWidth="1"/>
    <col min="13" max="13" width="43" hidden="0" bestFit="0" customWidth="1"/>
  </cols>
  <sheetData>
    <row r="1" hidden="0" ht="45" customHeight="1" spans="1:1">
      <c r="A1" t="e">
        <v/>
      </c>
      <c r="B1"/>
    </row>
    <row r="2" hidden="0" ht="10" customHeight="1" spans="1: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idden="0" ht="30" customHeight="1" spans="1:1">
</row>
    <row r="4" hidden="0" ht="30" customHeight="1" spans="1:1">
      <c r="A4" t="inlineStr" s="1">
        <is>
          <t>下载详细信息</t>
        </is>
      </c>
      <c r="B4" s="1"/>
    </row>
    <row r="5" hidden="0" ht="30" customHeight="1" spans="1:1">
      <c r="A5" t="inlineStr" s="2">
        <is>
          <t>以下项的参数详细信息：</t>
        </is>
      </c>
      <c r="B5" t="inlineStr" s="2">
        <is>
          <t>Sensors</t>
        </is>
      </c>
    </row>
    <row r="6" hidden="0" ht="30" customHeight="1" spans="1:1">
      <c r="A6" t="inlineStr" s="2">
        <is>
          <t>文件生成日期：</t>
        </is>
      </c>
      <c r="B6" t="inlineStr" s="2">
        <is>
          <t>06 4月 2024 18:00 </t>
        </is>
      </c>
    </row>
    <row r="7" hidden="0" ht="30" customHeight="1" spans="1:1">
      <c r="A7" t="inlineStr" s="2">
        <is>
          <t>筛选器详细信息：</t>
        </is>
      </c>
      <c r="B7" t="inlineStr" s="2">
        <is>
          <t>https://www.ti.com.cn/zh-cn/sensors/products.html</t>
        </is>
      </c>
    </row>
    <row r="8" hidden="0" ht="30" customHeight="1" spans="1:1">
      <c r="A8" t="inlineStr" s="2">
        <is>
          <t>注：</t>
        </is>
      </c>
      <c r="B8" t="inlineStr" s="2">
        <is>
          <t>此文件仅包含已启用的列。要查看更多数据，请在 TI.com 上启用其他列并重新导出</t>
        </is>
      </c>
    </row>
    <row r="9" hidden="0" ht="30" customHeight="1" spans="1:1">
      <c r="A9" t="inlineStr" s="2">
        <is>
          <t>注：</t>
        </is>
      </c>
      <c r="B9" t="inlineStr" s="2">
        <is>
          <t>要隐藏可订购器件型号详细信息，请选择所有内容，前往“数据”选项卡，并点击“隐藏详细信息”</t>
        </is>
      </c>
    </row>
    <row r="10" hidden="0" ht="30" customHeight="1" spans="1:1">
</row>
    <row r="11" hidden="0" ht="45" customHeight="1" spans="1:1">
      <c r="A11" t="s" s="1">
        <v>0</v>
      </c>
      <c r="B11" t="s" s="1">
        <v>1</v>
      </c>
      <c r="C11" t="s" s="1">
        <v>2</v>
      </c>
      <c r="D11" t="s" s="1">
        <v>3</v>
      </c>
      <c r="E11" t="s" s="1">
        <v>4</v>
      </c>
      <c r="F11" t="s" s="1">
        <v>5</v>
      </c>
      <c r="G11" t="s" s="1">
        <v>6</v>
      </c>
      <c r="H11" t="s" s="1">
        <v>7</v>
      </c>
      <c r="I11" t="s" s="1">
        <v>8</v>
      </c>
      <c r="J11" t="s" s="1">
        <v>9</v>
      </c>
      <c r="K11" t="s" s="1">
        <v>10</v>
      </c>
      <c r="L11" t="s" s="1">
        <v>11</v>
      </c>
      <c r="M11" t="s" s="1">
        <v>12</v>
      </c>
    </row>
    <row r="12" hidden="0" ht="30" customHeight="1" spans="1:1">
      <c r="A12" t="str" s="6">
        <f>HYPERLINK("https://www.ti.com.cn/product/cn/TMAG3001", "TMAG3001")</f>
      </c>
      <c r="B12" t="s" s="4">
        <v>13</v>
      </c>
      <c r="C12" t="str" s="6">
        <f>HYPERLINK("https://www.ti.com.cn/cn/lit/gpn/TMAG3001", "PDF data sheet")</f>
      </c>
      <c r="D12" t="str" s="6">
        <f>HYPERLINK("https://www.ti.com.cn/document-viewer/cn/TMAG3001/datasheet", "HTML data sheet")</f>
      </c>
      <c r="E12" t="s" s="4">
        <v>14</v>
      </c>
      <c r="F12" t="s" s="4">
        <v>15</v>
      </c>
      <c r="G12" t="s" s="4">
        <v>16</v>
      </c>
      <c r="H12" t="s" s="4">
        <v>17</v>
      </c>
      <c r="I12" t="n" s="4">
        <v>6</v>
      </c>
      <c r="J12" t="n" s="4">
        <v>1.4136</v>
      </c>
      <c r="K12" t="s" s="4">
        <v>18</v>
      </c>
      <c r="L12" t="n" s="4">
        <v>0.45</v>
      </c>
      <c r="M12" t="s" s="4">
        <v>19</v>
      </c>
    </row>
    <row r="13" hidden="0" ht="30" customHeight="1" spans="1:1">
      <c r="A13" t="str" s="6">
        <f>HYPERLINK("https://www.ti.com.cn/product/cn/TMAG5213", "TMAG5213")</f>
      </c>
      <c r="B13" t="s" s="4">
        <v>20</v>
      </c>
      <c r="C13" t="str" s="6">
        <f>HYPERLINK("https://www.ti.com.cn/cn/lit/gpn/TMAG5213", "PDF data sheet")</f>
      </c>
      <c r="D13" t="str" s="6">
        <f>HYPERLINK("https://www.ti.com.cn/document-viewer/cn/TMAG5213/datasheet", "HTML data sheet")</f>
      </c>
      <c r="E13" t="s" s="4">
        <v>21</v>
      </c>
      <c r="F13" t="s" s="4">
        <v>22</v>
      </c>
      <c r="G13" t="s" s="4">
        <v>23</v>
      </c>
      <c r="H13" t="s" s="4">
        <v>24</v>
      </c>
      <c r="I13" t="n" s="4">
        <v>3</v>
      </c>
      <c r="J13" t="n" s="4">
        <v>6.08</v>
      </c>
      <c r="K13" t="s" s="4">
        <v>25</v>
      </c>
      <c r="L13" t="n" s="4">
        <v>0.105</v>
      </c>
      <c r="M13" t="s" s="4">
        <v>26</v>
      </c>
    </row>
    <row r="14" hidden="0" ht="30" customHeight="1" spans="1:1">
      <c r="A14" t="str" s="6">
        <f>HYPERLINK("https://www.ti.com.cn/product/cn/AWRL6432", "AWRL6432")</f>
      </c>
      <c r="B14" t="s" s="4">
        <v>27</v>
      </c>
      <c r="C14" t="str" s="6">
        <f>HYPERLINK("https://www.ti.com.cn/cn/lit/gpn/AWRL6432", "PDF data sheet")</f>
      </c>
      <c r="D14" t="str" s="6">
        <f>HYPERLINK("https://www.ti.com.cn/document-viewer/cn/AWRL6432/datasheet", "HTML data sheet")</f>
      </c>
      <c r="E14" t="s" s="4">
        <v>28</v>
      </c>
      <c r="F14" t="s" s="4">
        <v>29</v>
      </c>
      <c r="G14" t="s" s="4">
        <v>30</v>
      </c>
      <c r="H14" t="s" s="4">
        <v>31</v>
      </c>
      <c r="I14" t="n" s="4">
        <v>102</v>
      </c>
      <c r="J14" t="n" s="4">
        <v>41.6025</v>
      </c>
      <c r="K14" t="s" s="4">
        <v>32</v>
      </c>
      <c r="L14" t="n" s="4">
        <v>9.99</v>
      </c>
      <c r="M14" t="s" s="4">
        <v>33</v>
      </c>
    </row>
    <row r="15" hidden="0" ht="30" customHeight="1" spans="1:1">
      <c r="A15" t="str" s="6">
        <f>HYPERLINK("https://www.ti.com.cn/product/cn/IWRL6432", "IWRL6432")</f>
      </c>
      <c r="B15" t="s" s="4">
        <v>34</v>
      </c>
      <c r="C15" t="str" s="6">
        <f>HYPERLINK("https://www.ti.com.cn/cn/lit/gpn/IWRL6432", "PDF data sheet")</f>
      </c>
      <c r="D15" t="str" s="6">
        <f>HYPERLINK("https://www.ti.com.cn/document-viewer/cn/IWRL6432/datasheet", "HTML data sheet")</f>
      </c>
      <c r="E15" t="s" s="4">
        <v>35</v>
      </c>
      <c r="F15" t="s" s="4">
        <v>36</v>
      </c>
      <c r="G15" t="s" s="4">
        <v>37</v>
      </c>
      <c r="H15" t="s" s="4">
        <v>38</v>
      </c>
      <c r="I15" t="n" s="4">
        <v>102</v>
      </c>
      <c r="J15" t="n" s="4">
        <v>41.6025</v>
      </c>
      <c r="K15" t="s" s="4">
        <v>39</v>
      </c>
      <c r="L15" t="n" s="4">
        <v>7.99</v>
      </c>
      <c r="M15" t="s" s="4">
        <v>40</v>
      </c>
    </row>
    <row r="16" hidden="0" ht="30" customHeight="1" spans="1:1">
      <c r="A16" t="str" s="6">
        <f>HYPERLINK("https://www.ti.com.cn/product/cn/TMAG6180-Q1", "TMAG6180-Q1")</f>
      </c>
      <c r="B16" t="s" s="4">
        <v>41</v>
      </c>
      <c r="C16" t="str" s="6">
        <f>HYPERLINK("https://www.ti.com.cn/cn/lit/gpn/TMAG6180-Q1", "PDF data sheet")</f>
      </c>
      <c r="D16" t="str" s="6">
        <f>HYPERLINK("https://www.ti.com.cn/document-viewer/cn/TMAG6180-Q1/datasheet", "HTML data sheet")</f>
      </c>
      <c r="E16" t="s" s="4">
        <v>42</v>
      </c>
      <c r="F16" t="s" s="4">
        <v>43</v>
      </c>
      <c r="G16" t="s" s="4">
        <v>44</v>
      </c>
      <c r="H16" t="s" s="4">
        <v>45</v>
      </c>
      <c r="I16" t="n" s="4">
        <v>8</v>
      </c>
      <c r="J16" t="n" s="4">
        <v>14.7</v>
      </c>
      <c r="K16" t="s" s="4">
        <v>46</v>
      </c>
      <c r="L16" t="n" s="4">
        <v>1.05</v>
      </c>
      <c r="M16" t="s" s="4">
        <v>47</v>
      </c>
    </row>
    <row r="17" hidden="0" ht="30" customHeight="1" spans="1:1">
      <c r="A17" t="str" s="6">
        <f>HYPERLINK("https://www.ti.com.cn/product/cn/TMAG6181-Q1", "TMAG6181-Q1")</f>
      </c>
      <c r="B17" t="s" s="4">
        <v>48</v>
      </c>
      <c r="C17" t="str" s="6">
        <f>HYPERLINK("https://www.ti.com.cn/cn/lit/gpn/TMAG6181-Q1", "PDF data sheet")</f>
      </c>
      <c r="D17" t="str" s="6">
        <f>HYPERLINK("https://www.ti.com.cn/document-viewer/cn/TMAG6181-Q1/datasheet", "HTML data sheet")</f>
      </c>
      <c r="E17" t="s" s="4">
        <v>49</v>
      </c>
      <c r="F17" t="s" s="4">
        <v>50</v>
      </c>
      <c r="G17" t="s" s="4">
        <v>51</v>
      </c>
      <c r="H17" t="s" s="4">
        <v>52</v>
      </c>
      <c r="I17" t="n" s="4">
        <v>8</v>
      </c>
      <c r="J17" t="n" s="4">
        <v>14.7</v>
      </c>
      <c r="K17" t="s" s="4">
        <v>53</v>
      </c>
      <c r="L17" t="n" s="4">
        <v>1.05</v>
      </c>
      <c r="M17" t="s" s="4">
        <v>54</v>
      </c>
    </row>
    <row r="18" hidden="0" ht="30" customHeight="1" spans="1:1">
      <c r="A18" t="str" s="6">
        <f>HYPERLINK("https://www.ti.com.cn/product/cn/TMAG5131-Q1", "TMAG5131-Q1")</f>
      </c>
      <c r="B18" t="s" s="4">
        <v>55</v>
      </c>
      <c r="C18" t="str" s="6">
        <f>HYPERLINK("https://www.ti.com.cn/cn/lit/gpn/TMAG5131-Q1", "PDF data sheet")</f>
      </c>
      <c r="D18" t="str" s="6">
        <f>HYPERLINK("https://www.ti.com.cn/document-viewer/cn/TMAG5131-Q1/datasheet", "HTML data sheet")</f>
      </c>
      <c r="E18" t="s" s="4">
        <v>56</v>
      </c>
      <c r="F18" t="s" s="4">
        <v>57</v>
      </c>
      <c r="G18" t="s" s="4">
        <v>58</v>
      </c>
      <c r="H18" t="s" s="4">
        <v>59</v>
      </c>
      <c r="I18" t="n" s="4">
        <v>3</v>
      </c>
      <c r="J18" t="n" s="4">
        <v>6.9204</v>
      </c>
      <c r="K18" t="s" s="4">
        <v>60</v>
      </c>
      <c r="L18" t="n" s="4">
        <v>0.139</v>
      </c>
      <c r="M18" t="s" s="4">
        <v>61</v>
      </c>
    </row>
    <row r="19" hidden="0" ht="30" customHeight="1" spans="1:1">
      <c r="A19" t="str" s="6">
        <f>HYPERLINK("https://www.ti.com.cn/product/cn/TMP110", "TMP110")</f>
      </c>
      <c r="B19" t="s" s="4">
        <v>62</v>
      </c>
      <c r="C19" t="str" s="6">
        <f>HYPERLINK("https://www.ti.com.cn/cn/lit/gpn/TMP110", "PDF data sheet")</f>
      </c>
      <c r="D19" t="str" s="6">
        <f>HYPERLINK("https://www.ti.com.cn/document-viewer/cn/TMP110/datasheet", "HTML data sheet")</f>
      </c>
      <c r="E19" t="s" s="4">
        <v>63</v>
      </c>
      <c r="F19" t="s" s="4">
        <v>64</v>
      </c>
      <c r="G19" t="s" s="4">
        <v>65</v>
      </c>
      <c r="H19" t="s" s="4">
        <v>66</v>
      </c>
      <c r="I19" t="n" s="4">
        <v>5</v>
      </c>
      <c r="J19" t="n" s="4">
        <v>0.64</v>
      </c>
      <c r="K19" t="s" s="4">
        <v>67</v>
      </c>
      <c r="L19" t="n" s="4">
        <v>0.1</v>
      </c>
      <c r="M19" t="s" s="4">
        <v>68</v>
      </c>
    </row>
    <row r="20" hidden="0" ht="30" customHeight="1" spans="1:1">
      <c r="A20" t="str" s="6">
        <f>HYPERLINK("https://www.ti.com.cn/product/cn/TMP119", "TMP119")</f>
      </c>
      <c r="B20" t="s" s="4">
        <v>69</v>
      </c>
      <c r="C20" t="str" s="6">
        <f>HYPERLINK("https://www.ti.com.cn/cn/lit/gpn/TMP119", "PDF data sheet")</f>
      </c>
      <c r="D20" t="str" s="6">
        <f>HYPERLINK("https://www.ti.com.cn/document-viewer/cn/TMP119/datasheet", "HTML data sheet")</f>
      </c>
      <c r="E20" t="s" s="4">
        <v>70</v>
      </c>
      <c r="F20" t="s" s="4">
        <v>71</v>
      </c>
      <c r="G20" t="s" s="4">
        <v>72</v>
      </c>
      <c r="H20" t="s" s="4">
        <v>73</v>
      </c>
      <c r="I20" t="n" s="4">
        <v>6</v>
      </c>
      <c r="J20" t="n" s="4">
        <v>1.4136</v>
      </c>
      <c r="K20" t="s" s="4">
        <v>74</v>
      </c>
      <c r="L20" t="n" s="4">
        <v>2.25</v>
      </c>
      <c r="M20" t="s" s="4">
        <v>75</v>
      </c>
    </row>
    <row r="21" hidden="0" ht="30" customHeight="1" spans="1:1">
      <c r="A21" t="str" s="6">
        <f>HYPERLINK("https://www.ti.com.cn/product/cn/TMCS1123", "TMCS1123")</f>
      </c>
      <c r="B21" t="s" s="4">
        <v>76</v>
      </c>
      <c r="C21" t="str" s="6">
        <f>HYPERLINK("https://www.ti.com.cn/cn/lit/gpn/TMCS1123", "PDF data sheet")</f>
      </c>
      <c r="D21" t="str" s="6">
        <f>HYPERLINK("https://www.ti.com.cn/document-viewer/cn/TMCS1123/datasheet", "HTML data sheet")</f>
      </c>
      <c r="E21" t="s" s="4">
        <v>77</v>
      </c>
      <c r="F21" t="s" s="4">
        <v>78</v>
      </c>
      <c r="G21" t="s" s="4">
        <v>79</v>
      </c>
      <c r="H21" t="s" s="4">
        <v>80</v>
      </c>
      <c r="I21" t="n" s="4">
        <v>10</v>
      </c>
      <c r="J21" t="n" s="4">
        <v>106.09</v>
      </c>
      <c r="K21" t="s" s="4">
        <v>81</v>
      </c>
      <c r="L21" t="n" s="4">
        <v>1.999</v>
      </c>
      <c r="M21" t="s" s="4">
        <v>82</v>
      </c>
    </row>
    <row r="22" hidden="0" ht="30" customHeight="1" spans="1:1">
      <c r="A22" t="str" s="6">
        <f>HYPERLINK("https://www.ti.com.cn/product/cn/OPT4003-Q1", "OPT4003-Q1")</f>
      </c>
      <c r="B22" t="s" s="4">
        <v>83</v>
      </c>
      <c r="C22" t="str" s="6">
        <f>HYPERLINK("https://www.ti.com.cn/cn/lit/gpn/OPT4003-Q1", "PDF data sheet")</f>
      </c>
      <c r="D22" t="str" s="6">
        <f>HYPERLINK("https://www.ti.com.cn/document-viewer/cn/OPT4003-Q1/datasheet", "HTML data sheet")</f>
      </c>
      <c r="E22" t="s" s="4">
        <v>84</v>
      </c>
      <c r="F22" t="s" s="4">
        <v>85</v>
      </c>
      <c r="G22" t="s" s="4">
        <v>86</v>
      </c>
      <c r="H22" t="s" s="4">
        <v>87</v>
      </c>
      <c r="I22" t="n" s="4">
        <v>6</v>
      </c>
      <c r="J22" t="n" s="4">
        <v>4</v>
      </c>
      <c r="K22" t="s" s="4">
        <v>88</v>
      </c>
      <c r="L22" t="n" s="4">
        <v>1.33</v>
      </c>
      <c r="M22" t="s" s="4">
        <v>89</v>
      </c>
    </row>
    <row r="23" hidden="0" ht="30" customHeight="1" spans="1:1">
      <c r="A23" t="str" s="6">
        <f>HYPERLINK("https://www.ti.com.cn/product/cn/OPT4060", "OPT4060")</f>
      </c>
      <c r="B23" t="s" s="4">
        <v>90</v>
      </c>
      <c r="C23" t="str" s="6">
        <f>HYPERLINK("https://www.ti.com.cn/cn/lit/gpn/OPT4060", "PDF data sheet")</f>
      </c>
      <c r="D23" t="str" s="6">
        <f>HYPERLINK("https://www.ti.com.cn/document-viewer/cn/OPT4060/datasheet", "HTML data sheet")</f>
      </c>
      <c r="E23" t="s" s="4">
        <v>91</v>
      </c>
      <c r="F23" t="s" s="4">
        <v>92</v>
      </c>
      <c r="G23" t="s" s="4">
        <v>93</v>
      </c>
      <c r="H23" t="s" s="4">
        <v>94</v>
      </c>
      <c r="I23" t="n" s="4">
        <v>8</v>
      </c>
      <c r="J23" t="n" s="4">
        <v>2.52</v>
      </c>
      <c r="K23" t="s" s="4">
        <v>95</v>
      </c>
      <c r="L23" t="n" s="4">
        <v>1.23</v>
      </c>
      <c r="M23" t="s" s="4">
        <v>96</v>
      </c>
    </row>
    <row r="24" hidden="0" ht="30" customHeight="1" spans="1:1">
      <c r="A24" t="str" s="6">
        <f>HYPERLINK("https://www.ti.com.cn/product/cn/TMAG5170D-Q1", "TMAG5170D-Q1")</f>
      </c>
      <c r="B24" t="s" s="4">
        <v>97</v>
      </c>
      <c r="C24" t="str" s="6">
        <f>HYPERLINK("https://www.ti.com.cn/cn/lit/gpn/TMAG5170D-Q1", "PDF data sheet")</f>
      </c>
      <c r="D24" t="str" s="6">
        <f>HYPERLINK("https://www.ti.com.cn/document-viewer/cn/TMAG5170D-Q1/datasheet", "HTML data sheet")</f>
      </c>
      <c r="E24" t="s" s="4">
        <v>98</v>
      </c>
      <c r="F24" t="s" s="4">
        <v>99</v>
      </c>
      <c r="G24" t="s" s="4">
        <v>100</v>
      </c>
      <c r="H24" t="s" s="4">
        <v>101</v>
      </c>
      <c r="I24" t="n" s="4">
        <v>16</v>
      </c>
      <c r="J24" t="n" s="4">
        <v>32</v>
      </c>
      <c r="K24" t="s" s="4">
        <v>102</v>
      </c>
      <c r="L24" t="n" s="4">
        <v>1.82</v>
      </c>
      <c r="M24" t="s" s="4">
        <v>103</v>
      </c>
    </row>
    <row r="25" hidden="0" ht="30" customHeight="1" spans="1:1">
      <c r="A25" t="str" s="6">
        <f>HYPERLINK("https://www.ti.com.cn/product/cn/LDC5071-Q1", "LDC5071-Q1")</f>
      </c>
      <c r="B25" t="s" s="4">
        <v>104</v>
      </c>
      <c r="C25" t="str" s="6">
        <f>HYPERLINK("https://www.ti.com.cn/cn/lit/gpn/LDC5071-Q1", "PDF data sheet")</f>
      </c>
      <c r="D25" t="str" s="6">
        <f>HYPERLINK("https://www.ti.com.cn/document-viewer/cn/LDC5071-Q1/datasheet", "HTML data sheet")</f>
      </c>
      <c r="E25" t="s" s="4">
        <v>105</v>
      </c>
      <c r="F25" t="s" s="4">
        <v>106</v>
      </c>
      <c r="G25" t="s" s="4">
        <v>107</v>
      </c>
      <c r="H25" t="s" s="4">
        <v>108</v>
      </c>
      <c r="I25" t="n" s="4">
        <v>16</v>
      </c>
      <c r="J25" t="n" s="4">
        <v>32</v>
      </c>
      <c r="K25" t="s" s="4">
        <v>109</v>
      </c>
      <c r="L25" t="n" s="4">
        <v>1.358</v>
      </c>
      <c r="M25" t="s" s="4">
        <v>110</v>
      </c>
    </row>
    <row r="26" hidden="0" ht="30" customHeight="1" spans="1:1">
      <c r="A26" t="str" s="6">
        <f>HYPERLINK("https://www.ti.com.cn/product/cn/TMCS1126", "TMCS1126")</f>
      </c>
      <c r="B26" t="s" s="4">
        <v>111</v>
      </c>
      <c r="C26" t="str" s="6">
        <f>HYPERLINK("https://www.ti.com.cn/cn/lit/gpn/TMCS1126", "PDF data sheet")</f>
      </c>
      <c r="D26" t="str" s="6">
        <f>HYPERLINK("https://www.ti.com.cn/document-viewer/cn/TMCS1126/datasheet", "HTML data sheet")</f>
      </c>
      <c r="E26" t="s" s="4">
        <v>112</v>
      </c>
      <c r="F26" t="s" s="4">
        <v>113</v>
      </c>
      <c r="G26" t="s" s="4">
        <v>114</v>
      </c>
      <c r="H26" t="s" s="4">
        <v>115</v>
      </c>
      <c r="I26" t="n" s="4">
        <v>10</v>
      </c>
      <c r="J26" t="n" s="4">
        <v>106.09</v>
      </c>
      <c r="K26" t="s" s="4">
        <v>116</v>
      </c>
      <c r="L26" t="n" s="4">
        <v>1.7</v>
      </c>
      <c r="M26" t="s" s="4">
        <v>117</v>
      </c>
    </row>
    <row r="27" hidden="0" ht="30" customHeight="1" spans="1:1">
      <c r="A27" t="str" s="6">
        <f>HYPERLINK("https://www.ti.com.cn/product/cn/IWR1843AOP", "IWR1843AOP")</f>
      </c>
      <c r="B27" t="s" s="4">
        <v>118</v>
      </c>
      <c r="C27" t="str" s="6">
        <f>HYPERLINK("https://www.ti.com.cn/cn/lit/gpn/IWR1843AOP", "PDF data sheet")</f>
      </c>
      <c r="D27" t="str" s="6">
        <f>HYPERLINK("https://www.ti.com.cn/document-viewer/cn/IWR1843AOP/datasheet", "HTML data sheet")</f>
      </c>
      <c r="E27" t="s" s="4">
        <v>119</v>
      </c>
      <c r="F27" t="s" s="4">
        <v>120</v>
      </c>
      <c r="G27" t="s" s="4">
        <v>121</v>
      </c>
      <c r="H27" t="s" s="4">
        <v>122</v>
      </c>
      <c r="I27" t="n" s="4">
        <v>180</v>
      </c>
      <c r="J27" t="n" s="4">
        <v>225</v>
      </c>
      <c r="K27" t="s" s="4">
        <v>123</v>
      </c>
      <c r="L27" t="n" s="4">
        <v>15.99</v>
      </c>
      <c r="M27" t="s" s="4">
        <v>124</v>
      </c>
    </row>
    <row r="28" hidden="0" ht="30" customHeight="1" spans="1:1">
      <c r="A28" t="str" s="6">
        <f>HYPERLINK("https://www.ti.com.cn/product/cn/TMCS1133", "TMCS1133")</f>
      </c>
      <c r="B28" t="s" s="4">
        <v>125</v>
      </c>
      <c r="C28" t="str" s="6">
        <f>HYPERLINK("https://www.ti.com.cn/cn/lit/gpn/TMCS1133", "PDF data sheet")</f>
      </c>
      <c r="D28" t="str" s="6">
        <f>HYPERLINK("https://www.ti.com.cn/document-viewer/cn/TMCS1133/datasheet", "HTML data sheet")</f>
      </c>
      <c r="E28" t="s" s="4">
        <v>126</v>
      </c>
      <c r="F28" t="s" s="4">
        <v>127</v>
      </c>
      <c r="G28" t="s" s="4">
        <v>128</v>
      </c>
      <c r="H28" t="s" s="4">
        <v>129</v>
      </c>
      <c r="I28" t="n" s="4">
        <v>10</v>
      </c>
      <c r="J28" t="n" s="4">
        <v>106.09</v>
      </c>
      <c r="K28" t="s" s="4">
        <v>130</v>
      </c>
      <c r="L28" t="n" s="4">
        <v>1.999</v>
      </c>
      <c r="M28" t="s" s="4">
        <v>131</v>
      </c>
    </row>
    <row r="29" hidden="0" ht="30" customHeight="1" spans="1:1">
      <c r="A29" t="str" s="6">
        <f>HYPERLINK("https://www.ti.com.cn/product/cn/ISOTMP35", "ISOTMP35")</f>
      </c>
      <c r="B29" t="s" s="4">
        <v>132</v>
      </c>
      <c r="C29" t="str" s="6">
        <f>HYPERLINK("https://www.ti.com.cn/cn/lit/gpn/ISOTMP35", "PDF data sheet")</f>
      </c>
      <c r="D29" t="str" s="6">
        <f>HYPERLINK("https://www.ti.com.cn/document-viewer/cn/ISOTMP35/datasheet", "HTML data sheet")</f>
      </c>
      <c r="E29" t="s" s="4">
        <v>133</v>
      </c>
      <c r="F29" t="s" s="4">
        <v>134</v>
      </c>
      <c r="G29" t="s" s="4">
        <v>135</v>
      </c>
      <c r="H29" t="s" s="4">
        <v>136</v>
      </c>
      <c r="I29" t="n" s="4">
        <v>7</v>
      </c>
      <c r="J29" t="n" s="4">
        <v>29.4</v>
      </c>
      <c r="K29" t="s" s="4">
        <v>137</v>
      </c>
      <c r="L29" t="n" s="4">
        <v>1.35</v>
      </c>
      <c r="M29" t="s" s="4">
        <v>138</v>
      </c>
    </row>
    <row r="30" hidden="0" ht="30" customHeight="1" spans="1:1">
      <c r="A30" t="str" s="6">
        <f>HYPERLINK("https://www.ti.com.cn/product/cn/ISOTMP35-Q1", "ISOTMP35-Q1")</f>
      </c>
      <c r="B30" t="s" s="4">
        <v>139</v>
      </c>
      <c r="C30" t="str" s="6">
        <f>HYPERLINK("https://www.ti.com.cn/cn/lit/gpn/ISOTMP35-Q1", "PDF data sheet")</f>
      </c>
      <c r="D30" t="str" s="6">
        <f>HYPERLINK("https://www.ti.com.cn/document-viewer/cn/ISOTMP35-Q1/datasheet", "HTML data sheet")</f>
      </c>
      <c r="E30" t="s" s="4">
        <v>140</v>
      </c>
      <c r="F30" t="s" s="4">
        <v>141</v>
      </c>
      <c r="G30" t="s" s="4">
        <v>142</v>
      </c>
      <c r="H30" t="s" s="4">
        <v>143</v>
      </c>
      <c r="I30" t="n" s="4">
        <v>7</v>
      </c>
      <c r="J30" t="n" s="4">
        <v>29.4</v>
      </c>
      <c r="K30" t="s" s="4">
        <v>144</v>
      </c>
      <c r="L30" t="n" s="4">
        <v>1.755</v>
      </c>
      <c r="M30" t="s" s="4">
        <v>145</v>
      </c>
    </row>
    <row r="31" hidden="0" ht="30" customHeight="1" spans="1:1">
      <c r="A31" t="str" s="6">
        <f>HYPERLINK("https://www.ti.com.cn/product/cn/TMP4718", "TMP4718")</f>
      </c>
      <c r="B31" t="s" s="4">
        <v>146</v>
      </c>
      <c r="C31" t="str" s="6">
        <f>HYPERLINK("https://www.ti.com.cn/cn/lit/gpn/TMP4718", "PDF data sheet")</f>
      </c>
      <c r="D31" t="str" s="6">
        <f>HYPERLINK("https://www.ti.com.cn/document-viewer/cn/TMP4718/datasheet", "HTML data sheet")</f>
      </c>
      <c r="E31" t="s" s="4">
        <v>147</v>
      </c>
      <c r="F31" t="s" s="4">
        <v>148</v>
      </c>
      <c r="G31" t="s" s="4">
        <v>149</v>
      </c>
      <c r="H31" t="s" s="4">
        <v>150</v>
      </c>
      <c r="I31" t="n" s="4">
        <v>8</v>
      </c>
      <c r="J31" t="n" s="4">
        <v>14.7</v>
      </c>
      <c r="K31" t="s" s="4">
        <v>151</v>
      </c>
      <c r="L31" t="n" s="4">
        <v>0.29</v>
      </c>
      <c r="M31" t="s" s="4">
        <v>152</v>
      </c>
    </row>
    <row r="32" hidden="0" ht="30" customHeight="1" spans="1:1">
      <c r="A32" t="str" s="6">
        <f>HYPERLINK("https://www.ti.com.cn/product/cn/TMAG5173-Q1", "TMAG5173-Q1")</f>
      </c>
      <c r="B32" t="s" s="4">
        <v>153</v>
      </c>
      <c r="C32" t="str" s="6">
        <f>HYPERLINK("https://www.ti.com.cn/cn/lit/gpn/TMAG5173-Q1", "PDF data sheet")</f>
      </c>
      <c r="D32" t="str" s="6">
        <f>HYPERLINK("https://www.ti.com.cn/document-viewer/cn/TMAG5173-Q1/datasheet", "HTML data sheet")</f>
      </c>
      <c r="E32" t="s" s="4">
        <v>154</v>
      </c>
      <c r="F32" t="s" s="4">
        <v>155</v>
      </c>
      <c r="G32" t="s" s="4">
        <v>156</v>
      </c>
      <c r="H32" t="s" s="4">
        <v>157</v>
      </c>
      <c r="I32" t="n" s="4">
        <v>6</v>
      </c>
      <c r="J32" t="n" s="4">
        <v>8.12</v>
      </c>
      <c r="K32" t="s" s="4">
        <v>158</v>
      </c>
      <c r="L32" t="n" s="4">
        <v>0.8</v>
      </c>
      <c r="M32" t="s" s="4">
        <v>159</v>
      </c>
    </row>
    <row r="33" hidden="0" ht="30" customHeight="1" spans="1:1">
      <c r="A33" t="str" s="6">
        <f>HYPERLINK("https://www.ti.com.cn/product/cn/TMAG5253", "TMAG5253")</f>
      </c>
      <c r="B33" t="s" s="4">
        <v>160</v>
      </c>
      <c r="C33" t="str" s="6">
        <f>HYPERLINK("https://www.ti.com.cn/cn/lit/gpn/TMAG5253", "PDF data sheet")</f>
      </c>
      <c r="D33" t="str" s="6">
        <f>HYPERLINK("https://www.ti.com.cn/document-viewer/cn/TMAG5253/datasheet", "HTML data sheet")</f>
      </c>
      <c r="E33" t="s" s="4">
        <v>161</v>
      </c>
      <c r="F33" t="s" s="4">
        <v>162</v>
      </c>
      <c r="G33" t="s" s="4">
        <v>163</v>
      </c>
      <c r="H33" t="s" s="4">
        <v>164</v>
      </c>
      <c r="I33" t="n" s="4">
        <v>4</v>
      </c>
      <c r="J33" t="n" s="4">
        <v>1.54</v>
      </c>
      <c r="K33" t="s" s="4">
        <v>165</v>
      </c>
      <c r="L33" t="n" s="4">
        <v>0.27</v>
      </c>
      <c r="M33" t="s" s="4">
        <v>166</v>
      </c>
    </row>
    <row r="34" hidden="0" ht="30" customHeight="1" spans="1:1">
      <c r="A34" t="str" s="6">
        <f>HYPERLINK("https://www.ti.com.cn/product/cn/AWRL1432", "AWRL1432")</f>
      </c>
      <c r="B34" t="s" s="4">
        <v>167</v>
      </c>
      <c r="C34" t="str" s="6">
        <f>HYPERLINK("https://www.ti.com.cn/cn/lit/gpn/AWRL1432", "PDF data sheet")</f>
      </c>
      <c r="D34" t="str" s="6">
        <f>HYPERLINK("https://www.ti.com.cn/document-viewer/cn/AWRL1432/datasheet", "HTML data sheet")</f>
      </c>
      <c r="E34" t="s" s="4">
        <v>168</v>
      </c>
      <c r="F34" t="s" s="4">
        <v>169</v>
      </c>
      <c r="G34" t="s" s="4">
        <v>170</v>
      </c>
      <c r="H34" t="s" s="4">
        <v>171</v>
      </c>
      <c r="I34" t="n" s="4">
        <v>102</v>
      </c>
      <c r="J34" t="n" s="4">
        <v>41.6025</v>
      </c>
      <c r="K34" t="s" s="4">
        <v>172</v>
      </c>
      <c r="L34" t="n" s="4">
        <v>11.988</v>
      </c>
      <c r="M34" t="s" s="4">
        <v>173</v>
      </c>
    </row>
    <row r="35" hidden="0" ht="30" customHeight="1" spans="1:1">
      <c r="A35" t="str" s="6">
        <f>HYPERLINK("https://www.ti.com.cn/product/cn/IWRL1432", "IWRL1432")</f>
      </c>
      <c r="B35" t="s" s="4">
        <v>174</v>
      </c>
      <c r="C35" t="str" s="6">
        <f>HYPERLINK("https://www.ti.com.cn/cn/lit/gpn/IWRL1432", "PDF data sheet")</f>
      </c>
      <c r="D35" t="str" s="6">
        <f>HYPERLINK("https://www.ti.com.cn/document-viewer/cn/IWRL1432/datasheet", "HTML data sheet")</f>
      </c>
      <c r="E35" t="s" s="4">
        <v>175</v>
      </c>
      <c r="F35" t="s" s="4">
        <v>176</v>
      </c>
      <c r="G35" t="s" s="4">
        <v>177</v>
      </c>
      <c r="H35" t="s" s="4">
        <v>178</v>
      </c>
      <c r="I35" t="n" s="4">
        <v>102</v>
      </c>
      <c r="J35" t="n" s="4">
        <v>41.6025</v>
      </c>
      <c r="K35" t="s" s="4">
        <v>179</v>
      </c>
      <c r="L35" t="n" s="4">
        <v>10.488</v>
      </c>
      <c r="M35" t="s" s="4">
        <v>180</v>
      </c>
    </row>
    <row r="36" hidden="0" ht="30" customHeight="1" spans="1:1">
      <c r="A36" t="str" s="6">
        <f>HYPERLINK("https://www.ti.com.cn/product/cn/OPT4001-Q1", "OPT4001-Q1")</f>
      </c>
      <c r="B36" t="s" s="4">
        <v>181</v>
      </c>
      <c r="C36" t="str" s="6">
        <f>HYPERLINK("https://www.ti.com.cn/cn/lit/gpn/OPT4001-Q1", "PDF data sheet")</f>
      </c>
      <c r="D36" t="str" s="6">
        <f>HYPERLINK("https://www.ti.com.cn/document-viewer/cn/OPT4001-Q1/datasheet", "HTML data sheet")</f>
      </c>
      <c r="E36" t="s" s="4">
        <v>182</v>
      </c>
      <c r="F36" t="s" s="4">
        <v>183</v>
      </c>
      <c r="G36" t="s" s="4">
        <v>184</v>
      </c>
      <c r="H36" t="s" s="4">
        <v>185</v>
      </c>
      <c r="I36" t="n" s="4">
        <v>6</v>
      </c>
      <c r="J36" t="n" s="4">
        <v>4</v>
      </c>
      <c r="K36" t="s" s="4">
        <v>186</v>
      </c>
      <c r="L36" t="n" s="4">
        <v>1.21</v>
      </c>
      <c r="M36" t="s" s="4">
        <v>187</v>
      </c>
    </row>
    <row r="37" hidden="0" ht="30" customHeight="1" spans="1:1">
      <c r="A37" t="str" s="6">
        <f>HYPERLINK("https://www.ti.com.cn/product/cn/TMP1827", "TMP1827")</f>
      </c>
      <c r="B37" t="s" s="4">
        <v>188</v>
      </c>
      <c r="C37" t="str" s="6">
        <f>HYPERLINK("https://www.ti.com.cn/cn/lit/gpn/TMP1827", "PDF data sheet")</f>
      </c>
      <c r="D37" t="str" s="6">
        <f>HYPERLINK("https://www.ti.com.cn/document-viewer/cn/TMP1827/datasheet", "HTML data sheet")</f>
      </c>
      <c r="E37" t="s" s="4">
        <v>189</v>
      </c>
      <c r="F37" t="s" s="4">
        <v>190</v>
      </c>
      <c r="G37" t="s" s="4">
        <v>191</v>
      </c>
      <c r="H37" t="s" s="4">
        <v>192</v>
      </c>
      <c r="I37" t="n" s="4">
        <v>8</v>
      </c>
      <c r="J37" t="n" s="4">
        <v>6.25</v>
      </c>
      <c r="K37" t="s" s="4">
        <v>193</v>
      </c>
      <c r="L37" t="n" s="4">
        <v>0.699</v>
      </c>
      <c r="M37" t="s" s="4">
        <v>194</v>
      </c>
    </row>
    <row r="38" hidden="0" ht="30" customHeight="1" spans="1:1">
      <c r="A38" t="str" s="6">
        <f>HYPERLINK("https://www.ti.com.cn/product/cn/AWR2944", "AWR2944")</f>
      </c>
      <c r="B38" t="s" s="4">
        <v>195</v>
      </c>
      <c r="C38" t="str" s="6">
        <f>HYPERLINK("https://www.ti.com.cn/cn/lit/gpn/AWR2944", "PDF data sheet")</f>
      </c>
      <c r="D38" t="str" s="6">
        <f>HYPERLINK("https://www.ti.com.cn/document-viewer/cn/AWR2944/datasheet", "HTML data sheet")</f>
      </c>
      <c r="E38" t="s" s="4">
        <v>196</v>
      </c>
      <c r="F38" t="s" s="4">
        <v>197</v>
      </c>
      <c r="G38" t="s" s="4">
        <v>198</v>
      </c>
      <c r="H38" t="s" s="4">
        <v>199</v>
      </c>
      <c r="I38" t="n" s="4">
        <v>266</v>
      </c>
      <c r="J38" t="n" s="4">
        <v>144</v>
      </c>
      <c r="K38" t="s" s="4">
        <v>200</v>
      </c>
      <c r="L38" t="n" s="4">
        <v>23.95</v>
      </c>
      <c r="M38" t="s" s="4">
        <v>201</v>
      </c>
    </row>
    <row r="39" hidden="0" ht="30" customHeight="1" spans="1:1">
      <c r="A39" t="str" s="6">
        <f>HYPERLINK("https://www.ti.com.cn/product/cn/HDC3022-Q1", "HDC3022-Q1")</f>
      </c>
      <c r="B39" t="s" s="4">
        <v>202</v>
      </c>
      <c r="C39" t="str" s="6">
        <f>HYPERLINK("https://www.ti.com.cn/cn/lit/gpn/HDC3022-Q1", "PDF data sheet")</f>
      </c>
      <c r="D39" t="str" s="6">
        <f>HYPERLINK("https://www.ti.com.cn/document-viewer/cn/HDC3022-Q1/datasheet", "HTML data sheet")</f>
      </c>
      <c r="E39" t="s" s="4">
        <v>203</v>
      </c>
      <c r="F39" t="s" s="4">
        <v>204</v>
      </c>
      <c r="G39" t="s" s="4">
        <v>205</v>
      </c>
      <c r="H39" t="s" s="4">
        <v>206</v>
      </c>
      <c r="I39" t="n" s="4">
        <v>8</v>
      </c>
      <c r="J39" t="n" s="4">
        <v>6.25</v>
      </c>
      <c r="K39" t="s" s="4">
        <v>207</v>
      </c>
      <c r="L39" t="n" s="4">
        <v>1.994</v>
      </c>
      <c r="M39" t="s" s="4">
        <v>208</v>
      </c>
    </row>
    <row r="40" hidden="0" ht="30" customHeight="1" spans="1:1">
      <c r="A40" t="str" s="6">
        <f>HYPERLINK("https://www.ti.com.cn/product/cn/OPT3005", "OPT3005")</f>
      </c>
      <c r="B40" t="s" s="4">
        <v>209</v>
      </c>
      <c r="C40" t="str" s="6">
        <f>HYPERLINK("https://www.ti.com.cn/cn/lit/gpn/OPT3005", "PDF data sheet")</f>
      </c>
      <c r="D40" t="str" s="6">
        <f>HYPERLINK("https://www.ti.com.cn/document-viewer/cn/OPT3005/datasheet", "HTML data sheet")</f>
      </c>
      <c r="E40" t="s" s="4">
        <v>210</v>
      </c>
      <c r="F40" t="s" s="4">
        <v>211</v>
      </c>
      <c r="G40" t="s" s="4">
        <v>212</v>
      </c>
      <c r="H40" t="s" s="4">
        <v>213</v>
      </c>
      <c r="I40" t="n" s="4">
        <v>8</v>
      </c>
      <c r="J40" t="n" s="4">
        <v>2.52</v>
      </c>
      <c r="K40" t="s" s="4">
        <v>214</v>
      </c>
      <c r="L40" t="n" s="4">
        <v>0.81</v>
      </c>
      <c r="M40" t="s" s="4">
        <v>215</v>
      </c>
    </row>
    <row r="41" hidden="0" ht="30" customHeight="1" spans="1:1">
      <c r="A41" t="str" s="6">
        <f>HYPERLINK("https://www.ti.com.cn/product/cn/OPT4048", "OPT4048")</f>
      </c>
      <c r="B41" t="s" s="4">
        <v>216</v>
      </c>
      <c r="C41" t="str" s="6">
        <f>HYPERLINK("https://www.ti.com.cn/cn/lit/gpn/OPT4048", "PDF data sheet")</f>
      </c>
      <c r="D41" t="str" s="6">
        <f>HYPERLINK("https://www.ti.com.cn/document-viewer/cn/OPT4048/datasheet", "HTML data sheet")</f>
      </c>
      <c r="E41" t="s" s="4">
        <v>217</v>
      </c>
      <c r="F41" t="s" s="4">
        <v>218</v>
      </c>
      <c r="G41" t="s" s="4">
        <v>219</v>
      </c>
      <c r="H41" t="s" s="4">
        <v>220</v>
      </c>
      <c r="I41" t="n" s="4">
        <v>8</v>
      </c>
      <c r="J41" t="n" s="4">
        <v>2.52</v>
      </c>
      <c r="K41" t="s" s="4">
        <v>221</v>
      </c>
      <c r="L41" t="n" s="4">
        <v>1.353</v>
      </c>
      <c r="M41" t="s" s="4">
        <v>222</v>
      </c>
    </row>
    <row r="42" hidden="0" ht="30" customHeight="1" spans="1:1">
      <c r="A42" t="str" s="6">
        <f>HYPERLINK("https://www.ti.com.cn/product/cn/HDC3022", "HDC3022")</f>
      </c>
      <c r="B42" t="s" s="4">
        <v>223</v>
      </c>
      <c r="C42" t="str" s="6">
        <f>HYPERLINK("https://www.ti.com.cn/cn/lit/gpn/HDC3022", "PDF data sheet")</f>
      </c>
      <c r="D42" t="str" s="6">
        <f>HYPERLINK("https://www.ti.com.cn/document-viewer/cn/HDC3022/datasheet", "HTML data sheet")</f>
      </c>
      <c r="E42" t="s" s="4">
        <v>224</v>
      </c>
      <c r="F42" t="s" s="4">
        <v>225</v>
      </c>
      <c r="G42" t="s" s="4">
        <v>226</v>
      </c>
      <c r="H42" t="s" s="4">
        <v>227</v>
      </c>
      <c r="I42" t="n" s="4">
        <v>8</v>
      </c>
      <c r="J42" t="n" s="4">
        <v>6.25</v>
      </c>
      <c r="K42" t="s" s="4">
        <v>228</v>
      </c>
      <c r="L42" t="n" s="4">
        <v>1.499</v>
      </c>
      <c r="M42" t="s" s="4">
        <v>229</v>
      </c>
    </row>
    <row r="43" hidden="0" ht="30" customHeight="1" spans="1:1">
      <c r="A43" t="str" s="6">
        <f>HYPERLINK("https://www.ti.com.cn/product/cn/TMP1826", "TMP1826")</f>
      </c>
      <c r="B43" t="s" s="4">
        <v>230</v>
      </c>
      <c r="C43" t="str" s="6">
        <f>HYPERLINK("https://www.ti.com.cn/cn/lit/gpn/TMP1826", "PDF data sheet")</f>
      </c>
      <c r="D43" t="str" s="6">
        <f>HYPERLINK("https://www.ti.com.cn/document-viewer/cn/TMP1826/datasheet", "HTML data sheet")</f>
      </c>
      <c r="E43" t="s" s="4">
        <v>231</v>
      </c>
      <c r="F43" t="s" s="4">
        <v>232</v>
      </c>
      <c r="G43" t="s" s="4">
        <v>233</v>
      </c>
      <c r="H43" t="s" s="4">
        <v>234</v>
      </c>
      <c r="I43" t="n" s="4">
        <v>8</v>
      </c>
      <c r="J43" t="s" s="4">
        <v>235</v>
      </c>
      <c r="K43" t="s" s="4">
        <v>236</v>
      </c>
      <c r="L43" t="n" s="4">
        <v>1.069</v>
      </c>
      <c r="M43" t="s" s="4">
        <v>237</v>
      </c>
    </row>
    <row r="44" hidden="0" ht="30" customHeight="1" spans="1:1">
      <c r="A44" t="str" s="6">
        <f>HYPERLINK("https://www.ti.com.cn/product/cn/TMAG5115", "TMAG5115")</f>
      </c>
      <c r="B44" t="s" s="4">
        <v>238</v>
      </c>
      <c r="C44" t="str" s="6">
        <f>HYPERLINK("https://www.ti.com.cn/cn/lit/gpn/TMAG5115", "PDF data sheet")</f>
      </c>
      <c r="D44" t="str" s="6">
        <f>HYPERLINK("https://www.ti.com.cn/document-viewer/cn/TMAG5115/datasheet", "HTML data sheet")</f>
      </c>
      <c r="E44" t="s" s="4">
        <v>239</v>
      </c>
      <c r="F44" t="s" s="4">
        <v>240</v>
      </c>
      <c r="G44" t="s" s="4">
        <v>241</v>
      </c>
      <c r="H44" t="s" s="4">
        <v>242</v>
      </c>
      <c r="I44" t="n" s="4">
        <v>3</v>
      </c>
      <c r="J44" t="n" s="4">
        <v>6.9204</v>
      </c>
      <c r="K44" t="s" s="4">
        <v>243</v>
      </c>
      <c r="L44" t="n" s="4">
        <v>0.199</v>
      </c>
      <c r="M44" t="s" s="4">
        <v>244</v>
      </c>
    </row>
    <row r="45" hidden="0" ht="30" customHeight="1" spans="1:1">
      <c r="A45" t="str" s="6">
        <f>HYPERLINK("https://www.ti.com.cn/product/cn/HDC3021", "HDC3021")</f>
      </c>
      <c r="B45" t="s" s="4">
        <v>245</v>
      </c>
      <c r="C45" t="str" s="6">
        <f>HYPERLINK("https://www.ti.com.cn/cn/lit/gpn/HDC3021", "PDF data sheet")</f>
      </c>
      <c r="D45" t="str" s="6">
        <f>HYPERLINK("https://www.ti.com.cn/document-viewer/cn/HDC3021/datasheet", "HTML data sheet")</f>
      </c>
      <c r="E45" t="s" s="4">
        <v>246</v>
      </c>
      <c r="F45" t="s" s="4">
        <v>247</v>
      </c>
      <c r="G45" t="s" s="4">
        <v>248</v>
      </c>
      <c r="H45" t="s" s="4">
        <v>249</v>
      </c>
      <c r="I45" t="n" s="4">
        <v>8</v>
      </c>
      <c r="J45" t="n" s="4">
        <v>6.25</v>
      </c>
      <c r="K45" t="s" s="4">
        <v>250</v>
      </c>
      <c r="L45" t="n" s="4">
        <v>1.499</v>
      </c>
      <c r="M45" t="s" s="4">
        <v>251</v>
      </c>
    </row>
    <row r="46" hidden="0" ht="30" customHeight="1" spans="1:1">
      <c r="A46" t="str" s="6">
        <f>HYPERLINK("https://www.ti.com.cn/product/cn/HDC3021-Q1", "HDC3021-Q1")</f>
      </c>
      <c r="B46" t="s" s="4">
        <v>252</v>
      </c>
      <c r="C46" t="str" s="6">
        <f>HYPERLINK("https://www.ti.com.cn/cn/lit/gpn/HDC3021-Q1", "PDF data sheet")</f>
      </c>
      <c r="D46" t="str" s="6">
        <f>HYPERLINK("https://www.ti.com.cn/document-viewer/cn/HDC3021-Q1/datasheet", "HTML data sheet")</f>
      </c>
      <c r="E46" t="s" s="4">
        <v>253</v>
      </c>
      <c r="F46" t="s" s="4">
        <v>254</v>
      </c>
      <c r="G46" t="s" s="4">
        <v>255</v>
      </c>
      <c r="H46" t="s" s="4">
        <v>256</v>
      </c>
      <c r="I46" t="n" s="4">
        <v>8</v>
      </c>
      <c r="J46" t="n" s="4">
        <v>6.25</v>
      </c>
      <c r="K46" t="s" s="4">
        <v>257</v>
      </c>
      <c r="L46" t="n" s="4">
        <v>1.994</v>
      </c>
      <c r="M46" t="s" s="4">
        <v>258</v>
      </c>
    </row>
    <row r="47" hidden="0" ht="30" customHeight="1" spans="1:1">
      <c r="A47" t="str" s="6">
        <f>HYPERLINK("https://www.ti.com.cn/product/cn/HDC3020", "HDC3020")</f>
      </c>
      <c r="B47" t="s" s="4">
        <v>259</v>
      </c>
      <c r="C47" t="str" s="6">
        <f>HYPERLINK("https://www.ti.com.cn/cn/lit/gpn/HDC3020", "PDF data sheet")</f>
      </c>
      <c r="D47" t="str" s="6">
        <f>HYPERLINK("https://www.ti.com.cn/document-viewer/cn/HDC3020/datasheet", "HTML data sheet")</f>
      </c>
      <c r="E47" t="s" s="4">
        <v>260</v>
      </c>
      <c r="F47" t="s" s="4">
        <v>261</v>
      </c>
      <c r="G47" t="s" s="4">
        <v>262</v>
      </c>
      <c r="H47" t="s" s="4">
        <v>263</v>
      </c>
      <c r="I47" t="n" s="4">
        <v>8</v>
      </c>
      <c r="J47" t="n" s="4">
        <v>6.25</v>
      </c>
      <c r="K47" t="s" s="4">
        <v>264</v>
      </c>
      <c r="L47" t="n" s="4">
        <v>1.249</v>
      </c>
      <c r="M47" t="s" s="4">
        <v>265</v>
      </c>
    </row>
    <row r="48" hidden="0" ht="30" customHeight="1" spans="1:1">
      <c r="A48" t="str" s="6">
        <f>HYPERLINK("https://www.ti.com.cn/product/cn/HDC3020-Q1", "HDC3020-Q1")</f>
      </c>
      <c r="B48" t="s" s="4">
        <v>266</v>
      </c>
      <c r="C48" t="str" s="6">
        <f>HYPERLINK("https://www.ti.com.cn/cn/lit/gpn/HDC3020-Q1", "PDF data sheet")</f>
      </c>
      <c r="D48" t="str" s="6">
        <f>HYPERLINK("https://www.ti.com.cn/document-viewer/cn/HDC3020-Q1/datasheet", "HTML data sheet")</f>
      </c>
      <c r="E48" t="s" s="4">
        <v>267</v>
      </c>
      <c r="F48" t="s" s="4">
        <v>268</v>
      </c>
      <c r="G48" t="s" s="4">
        <v>269</v>
      </c>
      <c r="H48" t="s" s="4">
        <v>270</v>
      </c>
      <c r="I48" t="n" s="4">
        <v>8</v>
      </c>
      <c r="J48" t="n" s="4">
        <v>6.25</v>
      </c>
      <c r="K48" t="s" s="4">
        <v>271</v>
      </c>
      <c r="L48" t="n" s="4">
        <v>1.699</v>
      </c>
      <c r="M48" t="s" s="4">
        <v>272</v>
      </c>
    </row>
    <row r="49" hidden="0" ht="30" customHeight="1" spans="1:1">
      <c r="A49" t="str" s="6">
        <f>HYPERLINK("https://www.ti.com.cn/product/cn/IWR6243", "IWR6243")</f>
      </c>
      <c r="B49" t="s" s="4">
        <v>273</v>
      </c>
      <c r="C49" t="str" s="6">
        <f>HYPERLINK("https://www.ti.com.cn/cn/lit/gpn/IWR6243", "PDF data sheet")</f>
      </c>
      <c r="D49" t="str" s="6">
        <f>HYPERLINK("https://www.ti.com.cn/document-viewer/cn/IWR6243/datasheet", "HTML data sheet")</f>
      </c>
      <c r="E49" t="s" s="4">
        <v>274</v>
      </c>
      <c r="F49" t="s" s="4">
        <v>275</v>
      </c>
      <c r="G49" t="s" s="4">
        <v>276</v>
      </c>
      <c r="H49" t="s" s="4">
        <v>277</v>
      </c>
      <c r="I49" t="n" s="4">
        <v>161</v>
      </c>
      <c r="J49" t="n" s="4">
        <v>108.16</v>
      </c>
      <c r="K49" t="s" s="4">
        <v>278</v>
      </c>
      <c r="L49" t="n" s="4">
        <v>12.5</v>
      </c>
      <c r="M49" t="s" s="4">
        <v>279</v>
      </c>
    </row>
    <row r="50" hidden="0" ht="30" customHeight="1" spans="1:1">
      <c r="A50" t="str" s="6">
        <f>HYPERLINK("https://www.ti.com.cn/product/cn/TMAG5328", "TMAG5328")</f>
      </c>
      <c r="B50" t="s" s="4">
        <v>280</v>
      </c>
      <c r="C50" t="str" s="6">
        <f>HYPERLINK("https://www.ti.com.cn/cn/lit/gpn/TMAG5328", "PDF data sheet")</f>
      </c>
      <c r="D50" t="str" s="6">
        <f>HYPERLINK("https://www.ti.com.cn/document-viewer/cn/TMAG5328/datasheet", "HTML data sheet")</f>
      </c>
      <c r="E50" t="s" s="4">
        <v>281</v>
      </c>
      <c r="F50" t="s" s="4">
        <v>282</v>
      </c>
      <c r="G50" t="s" s="4">
        <v>283</v>
      </c>
      <c r="H50" t="s" s="4">
        <v>284</v>
      </c>
      <c r="I50" t="n" s="4">
        <v>6</v>
      </c>
      <c r="J50" t="n" s="4">
        <v>8.12</v>
      </c>
      <c r="K50" t="s" s="4">
        <v>285</v>
      </c>
      <c r="L50" t="n" s="4">
        <v>0.139</v>
      </c>
      <c r="M50" t="s" s="4">
        <v>286</v>
      </c>
    </row>
    <row r="51" hidden="0" ht="30" customHeight="1" spans="1:1">
      <c r="A51" t="str" s="6">
        <f>HYPERLINK("https://www.ti.com.cn/product/cn/TMP126", "TMP126")</f>
      </c>
      <c r="B51" t="s" s="4">
        <v>287</v>
      </c>
      <c r="C51" t="str" s="6">
        <f>HYPERLINK("https://www.ti.com.cn/cn/lit/gpn/TMP126", "PDF data sheet")</f>
      </c>
      <c r="D51" t="str" s="6">
        <f>HYPERLINK("https://www.ti.com.cn/document-viewer/cn/TMP126/datasheet", "HTML data sheet")</f>
      </c>
      <c r="E51" t="s" s="4">
        <v>288</v>
      </c>
      <c r="F51" t="s" s="4">
        <v>289</v>
      </c>
      <c r="G51" t="s" s="4">
        <v>290</v>
      </c>
      <c r="H51" t="s" s="4">
        <v>291</v>
      </c>
      <c r="I51" t="n" s="4">
        <v>6</v>
      </c>
      <c r="J51" t="n" s="4">
        <v>4.2</v>
      </c>
      <c r="K51" t="s" s="4">
        <v>292</v>
      </c>
      <c r="L51" t="n" s="4">
        <v>0.489</v>
      </c>
      <c r="M51" t="s" s="4">
        <v>293</v>
      </c>
    </row>
    <row r="52" hidden="0" ht="30" customHeight="1" spans="1:1">
      <c r="A52" t="str" s="6">
        <f>HYPERLINK("https://www.ti.com.cn/product/cn/TMP127-Q1", "TMP127-Q1")</f>
      </c>
      <c r="B52" t="s" s="4">
        <v>294</v>
      </c>
      <c r="C52" t="str" s="6">
        <f>HYPERLINK("https://www.ti.com.cn/cn/lit/gpn/TMP127-Q1", "PDF data sheet")</f>
      </c>
      <c r="D52" t="str" s="6">
        <f>HYPERLINK("https://www.ti.com.cn/document-viewer/cn/TMP127-Q1/datasheet", "HTML data sheet")</f>
      </c>
      <c r="E52" t="s" s="4">
        <v>295</v>
      </c>
      <c r="F52" t="s" s="4">
        <v>296</v>
      </c>
      <c r="G52" t="s" s="4">
        <v>297</v>
      </c>
      <c r="H52" t="s" s="4">
        <v>298</v>
      </c>
      <c r="I52" t="n" s="4">
        <v>6</v>
      </c>
      <c r="J52" t="n" s="4">
        <v>8.12</v>
      </c>
      <c r="K52" t="s" s="4">
        <v>299</v>
      </c>
      <c r="L52" t="n" s="4">
        <v>0.48</v>
      </c>
      <c r="M52" t="s" s="4">
        <v>300</v>
      </c>
    </row>
    <row r="53" hidden="0" ht="30" customHeight="1" spans="1:1">
      <c r="A53" t="str" s="6">
        <f>HYPERLINK("https://www.ti.com.cn/product/cn/TMP126-Q1", "TMP126-Q1")</f>
      </c>
      <c r="B53" t="s" s="4">
        <v>301</v>
      </c>
      <c r="C53" t="str" s="6">
        <f>HYPERLINK("https://www.ti.com.cn/cn/lit/gpn/TMP126-Q1", "PDF data sheet")</f>
      </c>
      <c r="D53" t="str" s="6">
        <f>HYPERLINK("https://www.ti.com.cn/document-viewer/cn/TMP126-Q1/datasheet", "HTML data sheet")</f>
      </c>
      <c r="E53" t="s" s="4">
        <v>302</v>
      </c>
      <c r="F53" t="s" s="4">
        <v>303</v>
      </c>
      <c r="G53" t="s" s="4">
        <v>304</v>
      </c>
      <c r="H53" t="s" s="4">
        <v>305</v>
      </c>
      <c r="I53" t="n" s="4">
        <v>6</v>
      </c>
      <c r="J53" t="s" s="4">
        <v>306</v>
      </c>
      <c r="K53" t="s" s="4">
        <v>307</v>
      </c>
      <c r="L53" t="n" s="4">
        <v>0.861</v>
      </c>
      <c r="M53" t="s" s="4">
        <v>308</v>
      </c>
    </row>
    <row r="54" hidden="0" ht="30" customHeight="1" spans="1:1">
      <c r="A54" t="str" s="6">
        <f>HYPERLINK("https://www.ti.com.cn/product/cn/OPT4001", "OPT4001")</f>
      </c>
      <c r="B54" t="s" s="4">
        <v>309</v>
      </c>
      <c r="C54" t="str" s="6">
        <f>HYPERLINK("https://www.ti.com.cn/cn/lit/gpn/OPT4001", "PDF data sheet")</f>
      </c>
      <c r="D54" t="str" s="6">
        <f>HYPERLINK("https://www.ti.com.cn/document-viewer/cn/OPT4001/datasheet", "HTML data sheet")</f>
      </c>
      <c r="E54" t="s" s="4">
        <v>310</v>
      </c>
      <c r="F54" t="s" s="4">
        <v>311</v>
      </c>
      <c r="G54" t="s" s="4">
        <v>312</v>
      </c>
      <c r="H54" t="s" s="4">
        <v>313</v>
      </c>
      <c r="I54" t="s" s="4">
        <v>314</v>
      </c>
      <c r="J54" t="s" s="4">
        <v>315</v>
      </c>
      <c r="K54" t="s" s="4">
        <v>316</v>
      </c>
      <c r="L54" t="n" s="4">
        <v>0.99</v>
      </c>
      <c r="M54" t="s" s="4">
        <v>317</v>
      </c>
    </row>
    <row r="55" hidden="0" ht="30" customHeight="1" spans="1:1">
      <c r="A55" t="str" s="6">
        <f>HYPERLINK("https://www.ti.com.cn/product/cn/LDC3114", "LDC3114")</f>
      </c>
      <c r="B55" t="s" s="4">
        <v>318</v>
      </c>
      <c r="C55" t="str" s="6">
        <f>HYPERLINK("https://www.ti.com.cn/cn/lit/gpn/LDC3114", "PDF data sheet")</f>
      </c>
      <c r="D55" t="str" s="6">
        <f>HYPERLINK("https://www.ti.com.cn/document-viewer/cn/LDC3114/datasheet", "HTML data sheet")</f>
      </c>
      <c r="E55" t="s" s="4">
        <v>319</v>
      </c>
      <c r="F55" t="s" s="4">
        <v>320</v>
      </c>
      <c r="G55" t="s" s="4">
        <v>321</v>
      </c>
      <c r="H55" t="s" s="4">
        <v>322</v>
      </c>
      <c r="I55" t="n" s="4">
        <v>16</v>
      </c>
      <c r="J55" t="n" s="4">
        <v>32</v>
      </c>
      <c r="K55" t="s" s="4">
        <v>323</v>
      </c>
      <c r="L55" t="n" s="4">
        <v>1.099</v>
      </c>
      <c r="M55" t="s" s="4">
        <v>324</v>
      </c>
    </row>
    <row r="56" hidden="0" ht="30" customHeight="1" spans="1:1">
      <c r="A56" t="str" s="6">
        <f>HYPERLINK("https://www.ti.com.cn/product/cn/TMP9R00-SP", "TMP9R00-SP")</f>
      </c>
      <c r="B56" t="s" s="4">
        <v>325</v>
      </c>
      <c r="C56" t="str" s="6">
        <f>HYPERLINK("https://www.ti.com.cn/cn/lit/gpn/TMP9R00-SP", "PDF data sheet")</f>
      </c>
      <c r="D56" t="str" s="6">
        <f>HYPERLINK("https://www.ti.com.cn/document-viewer/cn/TMP9R00-SP/datasheet", "HTML data sheet")</f>
      </c>
      <c r="E56" t="s" s="4">
        <v>326</v>
      </c>
      <c r="F56" t="s" s="4">
        <v>327</v>
      </c>
      <c r="G56" t="s" s="4">
        <v>328</v>
      </c>
      <c r="H56" t="s" s="4">
        <v>329</v>
      </c>
      <c r="I56" t="n" s="4">
        <v>16</v>
      </c>
      <c r="J56" t="n" s="4">
        <v>72.136</v>
      </c>
      <c r="K56" t="s" s="4">
        <v>330</v>
      </c>
      <c r="L56" t="n" s="4">
        <v>10000</v>
      </c>
      <c r="M56" t="s" s="4">
        <v>331</v>
      </c>
    </row>
    <row r="57" hidden="0" ht="30" customHeight="1" spans="1:1">
      <c r="A57" t="str" s="6">
        <f>HYPERLINK("https://www.ti.com.cn/product/cn/LDC3114-Q1", "LDC3114-Q1")</f>
      </c>
      <c r="B57" t="s" s="4">
        <v>332</v>
      </c>
      <c r="C57" t="str" s="6">
        <f>HYPERLINK("https://www.ti.com.cn/cn/lit/gpn/LDC3114-Q1", "PDF data sheet")</f>
      </c>
      <c r="D57" t="str" s="6">
        <f>HYPERLINK("https://www.ti.com.cn/document-viewer/cn/LDC3114-Q1/datasheet", "HTML data sheet")</f>
      </c>
      <c r="E57" t="s" s="4">
        <v>333</v>
      </c>
      <c r="F57" t="s" s="4">
        <v>334</v>
      </c>
      <c r="G57" t="s" s="4">
        <v>335</v>
      </c>
      <c r="H57" t="s" s="4">
        <v>336</v>
      </c>
      <c r="I57" t="n" s="4">
        <v>16</v>
      </c>
      <c r="J57" t="n" s="4">
        <v>32</v>
      </c>
      <c r="K57" t="s" s="4">
        <v>337</v>
      </c>
      <c r="L57" t="n" s="4">
        <v>1.297</v>
      </c>
      <c r="M57" t="s" s="4">
        <v>338</v>
      </c>
    </row>
    <row r="58" hidden="0" ht="30" customHeight="1" spans="1:1">
      <c r="A58" t="str" s="6">
        <f>HYPERLINK("https://www.ti.com.cn/product/cn/TMAG5170-Q1", "TMAG5170-Q1")</f>
      </c>
      <c r="B58" t="s" s="4">
        <v>339</v>
      </c>
      <c r="C58" t="str" s="6">
        <f>HYPERLINK("https://www.ti.com.cn/cn/lit/gpn/TMAG5170-Q1", "PDF data sheet")</f>
      </c>
      <c r="D58" t="str" s="6">
        <f>HYPERLINK("https://www.ti.com.cn/document-viewer/cn/TMAG5170-Q1/datasheet", "HTML data sheet")</f>
      </c>
      <c r="E58" t="s" s="4">
        <v>340</v>
      </c>
      <c r="F58" t="s" s="4">
        <v>341</v>
      </c>
      <c r="G58" t="s" s="4">
        <v>342</v>
      </c>
      <c r="H58" t="s" s="4">
        <v>343</v>
      </c>
      <c r="I58" t="n" s="4">
        <v>8</v>
      </c>
      <c r="J58" t="n" s="4">
        <v>14.7</v>
      </c>
      <c r="K58" t="s" s="4">
        <v>344</v>
      </c>
      <c r="L58" t="n" s="4">
        <v>0.91</v>
      </c>
      <c r="M58" t="s" s="4">
        <v>345</v>
      </c>
    </row>
    <row r="59" hidden="0" ht="30" customHeight="1" spans="1:1">
      <c r="A59" t="str" s="6">
        <f>HYPERLINK("https://www.ti.com.cn/product/cn/TMAG5231", "TMAG5231")</f>
      </c>
      <c r="B59" t="s" s="4">
        <v>346</v>
      </c>
      <c r="C59" t="str" s="6">
        <f>HYPERLINK("https://www.ti.com.cn/cn/lit/gpn/TMAG5231", "PDF data sheet")</f>
      </c>
      <c r="D59" t="str" s="6">
        <f>HYPERLINK("https://www.ti.com.cn/document-viewer/cn/TMAG5231/datasheet", "HTML data sheet")</f>
      </c>
      <c r="E59" t="s" s="4">
        <v>347</v>
      </c>
      <c r="F59" t="s" s="4">
        <v>348</v>
      </c>
      <c r="G59" t="s" s="4">
        <v>349</v>
      </c>
      <c r="H59" t="s" s="4">
        <v>350</v>
      </c>
      <c r="I59" t="s" s="4">
        <v>351</v>
      </c>
      <c r="J59" t="s" s="4">
        <v>352</v>
      </c>
      <c r="K59" t="s" s="4">
        <v>353</v>
      </c>
      <c r="L59" t="n" s="4">
        <v>0.085</v>
      </c>
      <c r="M59" t="s" s="4">
        <v>354</v>
      </c>
    </row>
    <row r="60" hidden="0" ht="30" customHeight="1" spans="1:1">
      <c r="A60" t="str" s="6">
        <f>HYPERLINK("https://www.ti.com.cn/product/cn/TMAG5124-Q1", "TMAG5124-Q1")</f>
      </c>
      <c r="B60" t="s" s="4">
        <v>355</v>
      </c>
      <c r="C60" t="str" s="6">
        <f>HYPERLINK("https://www.ti.com.cn/cn/lit/gpn/TMAG5124-Q1", "PDF data sheet")</f>
      </c>
      <c r="D60" t="str" s="6">
        <f>HYPERLINK("https://www.ti.com.cn/document-viewer/cn/TMAG5124-Q1/datasheet", "HTML data sheet")</f>
      </c>
      <c r="E60" t="s" s="4">
        <v>356</v>
      </c>
      <c r="F60" t="s" s="4">
        <v>357</v>
      </c>
      <c r="G60" t="s" s="4">
        <v>358</v>
      </c>
      <c r="H60" t="s" s="4">
        <v>359</v>
      </c>
      <c r="I60" t="n" s="4">
        <v>3</v>
      </c>
      <c r="J60" t="n" s="4">
        <v>6.9204</v>
      </c>
      <c r="K60" t="s" s="4">
        <v>360</v>
      </c>
      <c r="L60" t="n" s="4">
        <v>0.209</v>
      </c>
      <c r="M60" t="s" s="4">
        <v>361</v>
      </c>
    </row>
    <row r="61" hidden="0" ht="30" customHeight="1" spans="1:1">
      <c r="A61" t="str" s="6">
        <f>HYPERLINK("https://www.ti.com.cn/product/cn/AWR1843AOP", "AWR1843AOP")</f>
      </c>
      <c r="B61" t="s" s="4">
        <v>362</v>
      </c>
      <c r="C61" t="str" s="6">
        <f>HYPERLINK("https://www.ti.com.cn/cn/lit/gpn/AWR1843AOP", "PDF data sheet")</f>
      </c>
      <c r="D61" t="str" s="6">
        <f>HYPERLINK("https://www.ti.com.cn/document-viewer/cn/AWR1843AOP/datasheet", "HTML data sheet")</f>
      </c>
      <c r="E61" t="s" s="4">
        <v>363</v>
      </c>
      <c r="F61" t="s" s="4">
        <v>364</v>
      </c>
      <c r="G61" t="s" s="4">
        <v>365</v>
      </c>
      <c r="H61" t="s" s="4">
        <v>366</v>
      </c>
      <c r="I61" t="n" s="4">
        <v>180</v>
      </c>
      <c r="J61" t="n" s="4">
        <v>225</v>
      </c>
      <c r="K61" t="s" s="4">
        <v>367</v>
      </c>
      <c r="L61" t="n" s="4">
        <v>23.94</v>
      </c>
      <c r="M61" t="s" s="4">
        <v>368</v>
      </c>
    </row>
    <row r="62" hidden="0" ht="30" customHeight="1" spans="1:1">
      <c r="A62" t="str" s="6">
        <f>HYPERLINK("https://www.ti.com.cn/product/cn/IWR2243", "IWR2243")</f>
      </c>
      <c r="B62" t="s" s="4">
        <v>369</v>
      </c>
      <c r="C62" t="str" s="6">
        <f>HYPERLINK("https://www.ti.com.cn/cn/lit/gpn/IWR2243", "PDF data sheet")</f>
      </c>
      <c r="D62" t="str" s="6">
        <f>HYPERLINK("https://www.ti.com.cn/document-viewer/cn/IWR2243/datasheet", "HTML data sheet")</f>
      </c>
      <c r="E62" t="s" s="4">
        <v>370</v>
      </c>
      <c r="F62" t="s" s="4">
        <v>371</v>
      </c>
      <c r="G62" t="s" s="4">
        <v>372</v>
      </c>
      <c r="H62" t="s" s="4">
        <v>373</v>
      </c>
      <c r="I62" t="n" s="4">
        <v>161</v>
      </c>
      <c r="J62" t="n" s="4">
        <v>108.16</v>
      </c>
      <c r="K62" t="s" s="4">
        <v>374</v>
      </c>
      <c r="L62" t="n" s="4">
        <v>11.25</v>
      </c>
      <c r="M62" t="s" s="4">
        <v>375</v>
      </c>
    </row>
    <row r="63" hidden="0" ht="30" customHeight="1" spans="1:1">
      <c r="A63" t="str" s="6">
        <f>HYPERLINK("https://www.ti.com.cn/product/cn/TMAG5273", "TMAG5273")</f>
      </c>
      <c r="B63" t="s" s="4">
        <v>376</v>
      </c>
      <c r="C63" t="str" s="6">
        <f>HYPERLINK("https://www.ti.com.cn/cn/lit/gpn/TMAG5273", "PDF data sheet")</f>
      </c>
      <c r="D63" t="str" s="6">
        <f>HYPERLINK("https://www.ti.com.cn/document-viewer/cn/TMAG5273/datasheet", "HTML data sheet")</f>
      </c>
      <c r="E63" t="s" s="4">
        <v>377</v>
      </c>
      <c r="F63" t="s" s="4">
        <v>378</v>
      </c>
      <c r="G63" t="s" s="4">
        <v>379</v>
      </c>
      <c r="H63" t="s" s="4">
        <v>380</v>
      </c>
      <c r="I63" t="n" s="4">
        <v>6</v>
      </c>
      <c r="J63" t="n" s="4">
        <v>8.12</v>
      </c>
      <c r="K63" t="s" s="4">
        <v>381</v>
      </c>
      <c r="L63" t="n" s="4">
        <v>0.293</v>
      </c>
      <c r="M63" t="s" s="4">
        <v>382</v>
      </c>
    </row>
    <row r="64" hidden="0" ht="30" customHeight="1" spans="1:1">
      <c r="A64" t="str" s="6">
        <f>HYPERLINK("https://www.ti.com.cn/product/cn/TMP114", "TMP114")</f>
      </c>
      <c r="B64" t="s" s="4">
        <v>383</v>
      </c>
      <c r="C64" t="str" s="6">
        <f>HYPERLINK("https://www.ti.com.cn/cn/lit/gpn/TMP114", "PDF data sheet")</f>
      </c>
      <c r="D64" t="str" s="6">
        <f>HYPERLINK("https://www.ti.com.cn/document-viewer/cn/TMP114/datasheet", "HTML data sheet")</f>
      </c>
      <c r="E64" t="s" s="4">
        <v>384</v>
      </c>
      <c r="F64" t="s" s="4">
        <v>385</v>
      </c>
      <c r="G64" t="s" s="4">
        <v>386</v>
      </c>
      <c r="H64" t="s" s="4">
        <v>387</v>
      </c>
      <c r="I64" t="n" s="4">
        <v>4</v>
      </c>
      <c r="J64" t="n" s="4">
        <v>0.5776</v>
      </c>
      <c r="K64" t="s" s="4">
        <v>388</v>
      </c>
      <c r="L64" t="n" s="4">
        <v>0.35</v>
      </c>
      <c r="M64" t="s" s="4">
        <v>389</v>
      </c>
    </row>
    <row r="65" hidden="0" ht="30" customHeight="1" spans="1:1">
      <c r="A65" t="str" s="6">
        <f>HYPERLINK("https://www.ti.com.cn/product/cn/TMCS1107-Q1", "TMCS1107-Q1")</f>
      </c>
      <c r="B65" t="s" s="4">
        <v>390</v>
      </c>
      <c r="C65" t="str" s="6">
        <f>HYPERLINK("https://www.ti.com.cn/cn/lit/gpn/TMCS1107-Q1", "PDF data sheet")</f>
      </c>
      <c r="D65" t="str" s="6">
        <f>HYPERLINK("https://www.ti.com.cn/document-viewer/cn/TMCS1107-Q1/datasheet", "HTML data sheet")</f>
      </c>
      <c r="E65" t="s" s="4">
        <v>391</v>
      </c>
      <c r="F65" t="s" s="4">
        <v>392</v>
      </c>
      <c r="G65" t="s" s="4">
        <v>393</v>
      </c>
      <c r="H65" t="s" s="4">
        <v>394</v>
      </c>
      <c r="I65" t="n" s="4">
        <v>8</v>
      </c>
      <c r="J65" t="n" s="4">
        <v>29.4</v>
      </c>
      <c r="K65" t="s" s="4">
        <v>395</v>
      </c>
      <c r="L65" t="n" s="4">
        <v>0.999</v>
      </c>
      <c r="M65" t="s" s="4">
        <v>396</v>
      </c>
    </row>
    <row r="66" hidden="0" ht="30" customHeight="1" spans="1:1">
      <c r="A66" t="str" s="6">
        <f>HYPERLINK("https://www.ti.com.cn/product/cn/TMCS1108-Q1", "TMCS1108-Q1")</f>
      </c>
      <c r="B66" t="s" s="4">
        <v>397</v>
      </c>
      <c r="C66" t="str" s="6">
        <f>HYPERLINK("https://www.ti.com.cn/cn/lit/gpn/TMCS1108-Q1", "PDF data sheet")</f>
      </c>
      <c r="D66" t="str" s="6">
        <f>HYPERLINK("https://www.ti.com.cn/document-viewer/cn/TMCS1108-Q1/datasheet", "HTML data sheet")</f>
      </c>
      <c r="E66" t="s" s="4">
        <v>398</v>
      </c>
      <c r="F66" t="s" s="4">
        <v>399</v>
      </c>
      <c r="G66" t="s" s="4">
        <v>400</v>
      </c>
      <c r="H66" t="s" s="4">
        <v>401</v>
      </c>
      <c r="I66" t="n" s="4">
        <v>8</v>
      </c>
      <c r="J66" t="n" s="4">
        <v>29.4</v>
      </c>
      <c r="K66" t="s" s="4">
        <v>402</v>
      </c>
      <c r="L66" t="n" s="4">
        <v>0.755</v>
      </c>
      <c r="M66" t="s" s="4">
        <v>403</v>
      </c>
    </row>
    <row r="67" hidden="0" ht="30" customHeight="1" spans="1:1">
      <c r="A67" t="str" s="6">
        <f>HYPERLINK("https://www.ti.com.cn/product/cn/TMAG5170", "TMAG5170")</f>
      </c>
      <c r="B67" t="s" s="4">
        <v>404</v>
      </c>
      <c r="C67" t="str" s="6">
        <f>HYPERLINK("https://www.ti.com.cn/cn/lit/gpn/TMAG5170", "PDF data sheet")</f>
      </c>
      <c r="D67" t="str" s="6">
        <f>HYPERLINK("https://www.ti.com.cn/document-viewer/cn/TMAG5170/datasheet", "HTML data sheet")</f>
      </c>
      <c r="E67" t="s" s="4">
        <v>405</v>
      </c>
      <c r="F67" t="s" s="4">
        <v>406</v>
      </c>
      <c r="G67" t="s" s="4">
        <v>407</v>
      </c>
      <c r="H67" t="s" s="4">
        <v>408</v>
      </c>
      <c r="I67" t="n" s="4">
        <v>8</v>
      </c>
      <c r="J67" t="n" s="4">
        <v>14.7</v>
      </c>
      <c r="K67" t="s" s="4">
        <v>409</v>
      </c>
      <c r="L67" t="n" s="4">
        <v>0.79</v>
      </c>
      <c r="M67" t="s" s="4">
        <v>410</v>
      </c>
    </row>
    <row r="68" hidden="0" ht="30" customHeight="1" spans="1:1">
      <c r="A68" t="str" s="6">
        <f>HYPERLINK("https://www.ti.com.cn/product/cn/TMAG5123-Q1", "TMAG5123-Q1")</f>
      </c>
      <c r="B68" t="s" s="4">
        <v>411</v>
      </c>
      <c r="C68" t="str" s="6">
        <f>HYPERLINK("https://www.ti.com.cn/cn/lit/gpn/TMAG5123-Q1", "PDF data sheet")</f>
      </c>
      <c r="D68" t="str" s="6">
        <f>HYPERLINK("https://www.ti.com.cn/document-viewer/cn/TMAG5123-Q1/datasheet", "HTML data sheet")</f>
      </c>
      <c r="E68" t="s" s="4">
        <v>412</v>
      </c>
      <c r="F68" t="s" s="4">
        <v>413</v>
      </c>
      <c r="G68" t="s" s="4">
        <v>414</v>
      </c>
      <c r="H68" t="s" s="4">
        <v>415</v>
      </c>
      <c r="I68" t="n" s="4">
        <v>3</v>
      </c>
      <c r="J68" t="n" s="4">
        <v>6.9204</v>
      </c>
      <c r="K68" t="s" s="4">
        <v>416</v>
      </c>
      <c r="L68" t="n" s="4">
        <v>0.21</v>
      </c>
      <c r="M68" t="s" s="4">
        <v>417</v>
      </c>
    </row>
    <row r="69" hidden="0" ht="30" customHeight="1" spans="1:1">
      <c r="A69" t="str" s="6">
        <f>HYPERLINK("https://www.ti.com.cn/product/cn/TMAG5110-Q1", "TMAG5110-Q1")</f>
      </c>
      <c r="B69" t="s" s="4">
        <v>418</v>
      </c>
      <c r="C69" t="str" s="6">
        <f>HYPERLINK("https://www.ti.com.cn/cn/lit/gpn/TMAG5110-Q1", "PDF data sheet")</f>
      </c>
      <c r="D69" t="str" s="6">
        <f>HYPERLINK("https://www.ti.com.cn/document-viewer/cn/TMAG5110-Q1/datasheet", "HTML data sheet")</f>
      </c>
      <c r="E69" t="s" s="4">
        <v>419</v>
      </c>
      <c r="F69" t="s" s="4">
        <v>420</v>
      </c>
      <c r="G69" t="s" s="4">
        <v>421</v>
      </c>
      <c r="H69" t="s" s="4">
        <v>422</v>
      </c>
      <c r="I69" t="n" s="4">
        <v>5</v>
      </c>
      <c r="J69" t="n" s="4">
        <v>8.12</v>
      </c>
      <c r="K69" t="s" s="4">
        <v>423</v>
      </c>
      <c r="L69" t="n" s="4">
        <v>0.21</v>
      </c>
      <c r="M69" t="s" s="4">
        <v>424</v>
      </c>
    </row>
    <row r="70" hidden="0" ht="30" customHeight="1" spans="1:1">
      <c r="A70" t="str" s="6">
        <f>HYPERLINK("https://www.ti.com.cn/product/cn/TMAG5111-Q1", "TMAG5111-Q1")</f>
      </c>
      <c r="B70" t="s" s="4">
        <v>425</v>
      </c>
      <c r="C70" t="str" s="6">
        <f>HYPERLINK("https://www.ti.com.cn/cn/lit/gpn/TMAG5111-Q1", "PDF data sheet")</f>
      </c>
      <c r="D70" t="str" s="6">
        <f>HYPERLINK("https://www.ti.com.cn/document-viewer/cn/TMAG5111-Q1/datasheet", "HTML data sheet")</f>
      </c>
      <c r="E70" t="s" s="4">
        <v>426</v>
      </c>
      <c r="F70" t="s" s="4">
        <v>427</v>
      </c>
      <c r="G70" t="s" s="4">
        <v>428</v>
      </c>
      <c r="H70" t="s" s="4">
        <v>429</v>
      </c>
      <c r="I70" t="n" s="4">
        <v>5</v>
      </c>
      <c r="J70" t="n" s="4">
        <v>8.12</v>
      </c>
      <c r="K70" t="s" s="4">
        <v>430</v>
      </c>
      <c r="L70" t="n" s="4">
        <v>0.21</v>
      </c>
      <c r="M70" t="s" s="4">
        <v>431</v>
      </c>
    </row>
    <row r="71" hidden="0" ht="30" customHeight="1" spans="1:1">
      <c r="A71" t="str" s="6">
        <f>HYPERLINK("https://www.ti.com.cn/product/cn/TMCS1100-Q1", "TMCS1100-Q1")</f>
      </c>
      <c r="B71" t="s" s="4">
        <v>432</v>
      </c>
      <c r="C71" t="str" s="6">
        <f>HYPERLINK("https://www.ti.com.cn/cn/lit/gpn/TMCS1100-Q1", "PDF data sheet")</f>
      </c>
      <c r="D71" t="str" s="6">
        <f>HYPERLINK("https://www.ti.com.cn/document-viewer/cn/TMCS1100-Q1/datasheet", "HTML data sheet")</f>
      </c>
      <c r="E71" t="s" s="4">
        <v>433</v>
      </c>
      <c r="F71" t="s" s="4">
        <v>434</v>
      </c>
      <c r="G71" t="s" s="4">
        <v>435</v>
      </c>
      <c r="H71" t="s" s="4">
        <v>436</v>
      </c>
      <c r="I71" t="n" s="4">
        <v>8</v>
      </c>
      <c r="J71" t="n" s="4">
        <v>29.4</v>
      </c>
      <c r="K71" t="s" s="4">
        <v>437</v>
      </c>
      <c r="L71" t="n" s="4">
        <v>1.254</v>
      </c>
      <c r="M71" t="s" s="4">
        <v>438</v>
      </c>
    </row>
    <row r="72" hidden="0" ht="30" customHeight="1" spans="1:1">
      <c r="A72" t="str" s="6">
        <f>HYPERLINK("https://www.ti.com.cn/product/cn/TMCS1101-Q1", "TMCS1101-Q1")</f>
      </c>
      <c r="B72" t="s" s="4">
        <v>439</v>
      </c>
      <c r="C72" t="str" s="6">
        <f>HYPERLINK("https://www.ti.com.cn/cn/lit/gpn/TMCS1101-Q1", "PDF data sheet")</f>
      </c>
      <c r="D72" t="str" s="6">
        <f>HYPERLINK("https://www.ti.com.cn/document-viewer/cn/TMCS1101-Q1/datasheet", "HTML data sheet")</f>
      </c>
      <c r="E72" t="s" s="4">
        <v>440</v>
      </c>
      <c r="F72" t="s" s="4">
        <v>441</v>
      </c>
      <c r="G72" t="s" s="4">
        <v>442</v>
      </c>
      <c r="H72" t="s" s="4">
        <v>443</v>
      </c>
      <c r="I72" t="n" s="4">
        <v>8</v>
      </c>
      <c r="J72" t="n" s="4">
        <v>29.4</v>
      </c>
      <c r="K72" t="s" s="4">
        <v>444</v>
      </c>
      <c r="L72" t="n" s="4">
        <v>1.254</v>
      </c>
      <c r="M72" t="s" s="4">
        <v>445</v>
      </c>
    </row>
    <row r="73" hidden="0" ht="30" customHeight="1" spans="1:1">
      <c r="A73" t="str" s="6">
        <f>HYPERLINK("https://www.ti.com.cn/product/cn/AWR6843AOP", "AWR6843AOP")</f>
      </c>
      <c r="B73" t="s" s="4">
        <v>446</v>
      </c>
      <c r="C73" t="str" s="6">
        <f>HYPERLINK("https://www.ti.com.cn/cn/lit/gpn/AWR6843AOP", "PDF data sheet")</f>
      </c>
      <c r="D73" t="str" s="6">
        <f>HYPERLINK("https://www.ti.com.cn/document-viewer/cn/AWR6843AOP/datasheet", "HTML data sheet")</f>
      </c>
      <c r="E73" t="s" s="4">
        <v>447</v>
      </c>
      <c r="F73" t="s" s="4">
        <v>448</v>
      </c>
      <c r="G73" t="s" s="4">
        <v>449</v>
      </c>
      <c r="H73" t="s" s="4">
        <v>450</v>
      </c>
      <c r="I73" t="n" s="4">
        <v>180</v>
      </c>
      <c r="J73" t="n" s="4">
        <v>225</v>
      </c>
      <c r="K73" t="s" s="4">
        <v>451</v>
      </c>
      <c r="L73" t="n" s="4">
        <v>22.943</v>
      </c>
      <c r="M73" t="s" s="4">
        <v>452</v>
      </c>
    </row>
    <row r="74" hidden="0" ht="30" customHeight="1" spans="1:1">
      <c r="A74" t="str" s="6">
        <f>HYPERLINK("https://www.ti.com.cn/product/cn/TMAG5123", "TMAG5123")</f>
      </c>
      <c r="B74" t="s" s="4">
        <v>453</v>
      </c>
      <c r="C74" t="str" s="6">
        <f>HYPERLINK("https://www.ti.com.cn/cn/lit/gpn/TMAG5123", "PDF data sheet")</f>
      </c>
      <c r="D74" t="str" s="6">
        <f>HYPERLINK("https://www.ti.com.cn/document-viewer/cn/TMAG5123/datasheet", "HTML data sheet")</f>
      </c>
      <c r="E74" t="s" s="4">
        <v>454</v>
      </c>
      <c r="F74" t="s" s="4">
        <v>455</v>
      </c>
      <c r="G74" t="s" s="4">
        <v>456</v>
      </c>
      <c r="H74" t="s" s="4">
        <v>457</v>
      </c>
      <c r="I74" t="n" s="4">
        <v>3</v>
      </c>
      <c r="J74" t="n" s="4">
        <v>6.9204</v>
      </c>
      <c r="K74" t="s" s="4">
        <v>458</v>
      </c>
      <c r="L74" t="n" s="4">
        <v>0.159</v>
      </c>
      <c r="M74" t="s" s="4">
        <v>459</v>
      </c>
    </row>
    <row r="75" hidden="0" ht="30" customHeight="1" spans="1:1">
      <c r="A75" t="str" s="6">
        <f>HYPERLINK("https://www.ti.com.cn/product/cn/IWR6843AOP", "IWR6843AOP")</f>
      </c>
      <c r="B75" t="s" s="4">
        <v>460</v>
      </c>
      <c r="C75" t="str" s="6">
        <f>HYPERLINK("https://www.ti.com.cn/cn/lit/gpn/IWR6843AOP", "PDF data sheet")</f>
      </c>
      <c r="D75" t="str" s="6">
        <f>HYPERLINK("https://www.ti.com.cn/document-viewer/cn/IWR6843AOP/datasheet", "HTML data sheet")</f>
      </c>
      <c r="E75" t="s" s="4">
        <v>461</v>
      </c>
      <c r="F75" t="s" s="4">
        <v>462</v>
      </c>
      <c r="G75" t="s" s="4">
        <v>463</v>
      </c>
      <c r="H75" t="s" s="4">
        <v>464</v>
      </c>
      <c r="I75" t="n" s="4">
        <v>180</v>
      </c>
      <c r="J75" t="n" s="4">
        <v>225</v>
      </c>
      <c r="K75" t="s" s="4">
        <v>465</v>
      </c>
      <c r="L75" t="n" s="4">
        <v>16.789</v>
      </c>
      <c r="M75" t="s" s="4">
        <v>466</v>
      </c>
    </row>
    <row r="76" hidden="0" ht="30" customHeight="1" spans="1:1">
      <c r="A76" t="str" s="6">
        <f>HYPERLINK("https://www.ti.com.cn/product/cn/AWR6443", "AWR6443")</f>
      </c>
      <c r="B76" t="s" s="4">
        <v>467</v>
      </c>
      <c r="C76" t="str" s="6">
        <f>HYPERLINK("https://www.ti.com.cn/cn/lit/gpn/AWR6443", "PDF data sheet")</f>
      </c>
      <c r="D76" t="str" s="6">
        <f>HYPERLINK("https://www.ti.com.cn/document-viewer/cn/AWR6443/datasheet", "HTML data sheet")</f>
      </c>
      <c r="E76" t="s" s="4">
        <v>468</v>
      </c>
      <c r="F76" t="s" s="4">
        <v>469</v>
      </c>
      <c r="G76" t="s" s="4">
        <v>470</v>
      </c>
      <c r="H76" t="s" s="4">
        <v>471</v>
      </c>
      <c r="I76" t="n" s="4">
        <v>161</v>
      </c>
      <c r="J76" t="n" s="4">
        <v>108.16</v>
      </c>
      <c r="K76" t="s" s="4">
        <v>472</v>
      </c>
      <c r="L76" t="n" s="4">
        <v>18.55</v>
      </c>
      <c r="M76" t="s" s="4">
        <v>473</v>
      </c>
    </row>
    <row r="77" hidden="0" ht="30" customHeight="1" spans="1:1">
      <c r="A77" t="str" s="6">
        <f>HYPERLINK("https://www.ti.com.cn/product/cn/TMAG5111", "TMAG5111")</f>
      </c>
      <c r="B77" t="s" s="4">
        <v>474</v>
      </c>
      <c r="C77" t="str" s="6">
        <f>HYPERLINK("https://www.ti.com.cn/cn/lit/gpn/TMAG5111", "PDF data sheet")</f>
      </c>
      <c r="D77" t="str" s="6">
        <f>HYPERLINK("https://www.ti.com.cn/document-viewer/cn/TMAG5111/datasheet", "HTML data sheet")</f>
      </c>
      <c r="E77" t="s" s="4">
        <v>475</v>
      </c>
      <c r="F77" t="s" s="4">
        <v>476</v>
      </c>
      <c r="G77" t="s" s="4">
        <v>477</v>
      </c>
      <c r="H77" t="s" s="4">
        <v>478</v>
      </c>
      <c r="I77" t="n" s="4">
        <v>5</v>
      </c>
      <c r="J77" t="n" s="4">
        <v>8.12</v>
      </c>
      <c r="K77" t="s" s="4">
        <v>479</v>
      </c>
      <c r="L77" t="n" s="4">
        <v>0.175</v>
      </c>
      <c r="M77" t="s" s="4">
        <v>480</v>
      </c>
    </row>
    <row r="78" hidden="0" ht="30" customHeight="1" spans="1:1">
      <c r="A78" t="str" s="6">
        <f>HYPERLINK("https://www.ti.com.cn/product/cn/TMCS1108", "TMCS1108")</f>
      </c>
      <c r="B78" t="s" s="4">
        <v>481</v>
      </c>
      <c r="C78" t="str" s="6">
        <f>HYPERLINK("https://www.ti.com.cn/cn/lit/gpn/TMCS1108", "PDF data sheet")</f>
      </c>
      <c r="D78" t="str" s="6">
        <f>HYPERLINK("https://www.ti.com.cn/document-viewer/cn/TMCS1108/datasheet", "HTML data sheet")</f>
      </c>
      <c r="E78" t="s" s="4">
        <v>482</v>
      </c>
      <c r="F78" t="s" s="4">
        <v>483</v>
      </c>
      <c r="G78" t="s" s="4">
        <v>484</v>
      </c>
      <c r="H78" t="s" s="4">
        <v>485</v>
      </c>
      <c r="I78" t="n" s="4">
        <v>8</v>
      </c>
      <c r="J78" t="n" s="4">
        <v>29.4</v>
      </c>
      <c r="K78" t="s" s="4">
        <v>486</v>
      </c>
      <c r="L78" t="n" s="4">
        <v>0.68</v>
      </c>
      <c r="M78" t="s" s="4">
        <v>487</v>
      </c>
    </row>
    <row r="79" hidden="0" ht="30" customHeight="1" spans="1:1">
      <c r="A79" t="str" s="6">
        <f>HYPERLINK("https://www.ti.com.cn/product/cn/TMCS1107", "TMCS1107")</f>
      </c>
      <c r="B79" t="s" s="4">
        <v>488</v>
      </c>
      <c r="C79" t="str" s="6">
        <f>HYPERLINK("https://www.ti.com.cn/cn/lit/gpn/TMCS1107", "PDF data sheet")</f>
      </c>
      <c r="D79" t="str" s="6">
        <f>HYPERLINK("https://www.ti.com.cn/document-viewer/cn/TMCS1107/datasheet", "HTML data sheet")</f>
      </c>
      <c r="E79" t="s" s="4">
        <v>489</v>
      </c>
      <c r="F79" t="s" s="4">
        <v>490</v>
      </c>
      <c r="G79" t="s" s="4">
        <v>491</v>
      </c>
      <c r="H79" t="s" s="4">
        <v>492</v>
      </c>
      <c r="I79" t="n" s="4">
        <v>8</v>
      </c>
      <c r="J79" t="n" s="4">
        <v>29.4</v>
      </c>
      <c r="K79" t="s" s="4">
        <v>493</v>
      </c>
      <c r="L79" t="n" s="4">
        <v>0.9</v>
      </c>
      <c r="M79" t="s" s="4">
        <v>494</v>
      </c>
    </row>
    <row r="80" hidden="0" ht="30" customHeight="1" spans="1:1">
      <c r="A80" t="str" s="6">
        <f>HYPERLINK("https://www.ti.com.cn/product/cn/TMP139", "TMP139")</f>
      </c>
      <c r="B80" t="s" s="4">
        <v>495</v>
      </c>
      <c r="C80" t="str" s="6">
        <f>HYPERLINK("https://www.ti.com.cn/cn/lit/gpn/TMP139", "PDF data sheet")</f>
      </c>
      <c r="D80" t="str" s="6">
        <f>HYPERLINK("https://www.ti.com.cn/document-viewer/cn/TMP139/datasheet", "HTML data sheet")</f>
      </c>
      <c r="E80" t="s" s="4">
        <v>496</v>
      </c>
      <c r="F80" t="s" s="4">
        <v>497</v>
      </c>
      <c r="G80" t="s" s="4">
        <v>498</v>
      </c>
      <c r="H80" t="s" s="4">
        <v>499</v>
      </c>
      <c r="I80" t="n" s="4">
        <v>6</v>
      </c>
      <c r="J80" t="n" s="4">
        <v>1.099584</v>
      </c>
      <c r="K80" t="s" s="4">
        <v>500</v>
      </c>
      <c r="L80" t="n" s="4">
        <v>0.525</v>
      </c>
      <c r="M80" t="s" s="4">
        <v>501</v>
      </c>
    </row>
    <row r="81" hidden="0" ht="30" customHeight="1" spans="1:1">
      <c r="A81" t="str" s="6">
        <f>HYPERLINK("https://www.ti.com.cn/product/cn/TMAG5110", "TMAG5110")</f>
      </c>
      <c r="B81" t="s" s="4">
        <v>502</v>
      </c>
      <c r="C81" t="str" s="6">
        <f>HYPERLINK("https://www.ti.com.cn/cn/lit/gpn/TMAG5110", "PDF data sheet")</f>
      </c>
      <c r="D81" t="str" s="6">
        <f>HYPERLINK("https://www.ti.com.cn/document-viewer/cn/TMAG5110/datasheet", "HTML data sheet")</f>
      </c>
      <c r="E81" t="s" s="4">
        <v>503</v>
      </c>
      <c r="F81" t="s" s="4">
        <v>504</v>
      </c>
      <c r="G81" t="s" s="4">
        <v>505</v>
      </c>
      <c r="H81" t="s" s="4">
        <v>506</v>
      </c>
      <c r="I81" t="n" s="4">
        <v>5</v>
      </c>
      <c r="J81" t="n" s="4">
        <v>8.12</v>
      </c>
      <c r="K81" t="s" s="4">
        <v>507</v>
      </c>
      <c r="L81" t="n" s="4">
        <v>0.175</v>
      </c>
      <c r="M81" t="s" s="4">
        <v>508</v>
      </c>
    </row>
    <row r="82" hidden="0" ht="30" customHeight="1" spans="1:1">
      <c r="A82" t="str" s="6">
        <f>HYPERLINK("https://www.ti.com.cn/product/cn/TMP9A00-EP", "TMP9A00-EP")</f>
      </c>
      <c r="B82" t="s" s="4">
        <v>509</v>
      </c>
      <c r="C82" t="str" s="6">
        <f>HYPERLINK("https://www.ti.com.cn/cn/lit/gpn/TMP9A00-EP", "PDF data sheet")</f>
      </c>
      <c r="D82" t="str" s="6">
        <f>HYPERLINK("https://www.ti.com.cn/document-viewer/cn/TMP9A00-EP/datasheet", "HTML data sheet")</f>
      </c>
      <c r="E82" t="s" s="4">
        <v>510</v>
      </c>
      <c r="F82" t="s" s="4">
        <v>511</v>
      </c>
      <c r="G82" t="s" s="4">
        <v>512</v>
      </c>
      <c r="H82" t="s" s="4">
        <v>513</v>
      </c>
      <c r="I82" t="n" s="4">
        <v>5</v>
      </c>
      <c r="J82" t="n" s="4">
        <v>4.2</v>
      </c>
      <c r="K82" t="s" s="4">
        <v>514</v>
      </c>
      <c r="L82" t="n" s="4">
        <v>1.8</v>
      </c>
      <c r="M82" t="s" s="4">
        <v>515</v>
      </c>
    </row>
    <row r="83" hidden="0" ht="30" customHeight="1" spans="1:1">
      <c r="A83" t="str" s="6">
        <f>HYPERLINK("https://www.ti.com.cn/product/cn/TMAG5124", "TMAG5124")</f>
      </c>
      <c r="B83" t="s" s="4">
        <v>516</v>
      </c>
      <c r="C83" t="str" s="6">
        <f>HYPERLINK("https://www.ti.com.cn/cn/lit/gpn/TMAG5124", "PDF data sheet")</f>
      </c>
      <c r="D83" t="str" s="6">
        <f>HYPERLINK("https://www.ti.com.cn/document-viewer/cn/TMAG5124/datasheet", "HTML data sheet")</f>
      </c>
      <c r="E83" t="s" s="4">
        <v>517</v>
      </c>
      <c r="F83" t="s" s="4">
        <v>518</v>
      </c>
      <c r="G83" t="s" s="4">
        <v>519</v>
      </c>
      <c r="H83" t="s" s="4">
        <v>520</v>
      </c>
      <c r="I83" t="n" s="4">
        <v>3</v>
      </c>
      <c r="J83" t="n" s="4">
        <v>6.9204</v>
      </c>
      <c r="K83" t="s" s="4">
        <v>521</v>
      </c>
      <c r="L83" t="n" s="4">
        <v>0.159</v>
      </c>
      <c r="M83" t="s" s="4">
        <v>522</v>
      </c>
    </row>
    <row r="84" hidden="0" ht="30" customHeight="1" spans="1:1">
      <c r="A84" t="str" s="6">
        <f>HYPERLINK("https://www.ti.com.cn/product/cn/AWR2243", "AWR2243")</f>
      </c>
      <c r="B84" t="s" s="4">
        <v>523</v>
      </c>
      <c r="C84" t="str" s="6">
        <f>HYPERLINK("https://www.ti.com.cn/cn/lit/gpn/AWR2243", "PDF data sheet")</f>
      </c>
      <c r="D84" t="str" s="6">
        <f>HYPERLINK("https://www.ti.com.cn/document-viewer/cn/AWR2243/datasheet", "HTML data sheet")</f>
      </c>
      <c r="E84" t="s" s="4">
        <v>524</v>
      </c>
      <c r="F84" t="s" s="4">
        <v>525</v>
      </c>
      <c r="G84" t="s" s="4">
        <v>526</v>
      </c>
      <c r="H84" t="s" s="4">
        <v>527</v>
      </c>
      <c r="I84" t="n" s="4">
        <v>161</v>
      </c>
      <c r="J84" t="n" s="4">
        <v>108.16</v>
      </c>
      <c r="K84" t="s" s="4">
        <v>528</v>
      </c>
      <c r="L84" t="n" s="4">
        <v>17.941</v>
      </c>
      <c r="M84" t="s" s="4">
        <v>529</v>
      </c>
    </row>
    <row r="85" hidden="0" ht="30" customHeight="1" spans="1:1">
      <c r="A85" t="str" s="6">
        <f>HYPERLINK("https://www.ti.com.cn/product/cn/AWR6843", "AWR6843")</f>
      </c>
      <c r="B85" t="s" s="4">
        <v>530</v>
      </c>
      <c r="C85" t="str" s="6">
        <f>HYPERLINK("https://www.ti.com.cn/cn/lit/gpn/AWR6843", "PDF data sheet")</f>
      </c>
      <c r="D85" t="str" s="6">
        <f>HYPERLINK("https://www.ti.com.cn/document-viewer/cn/AWR6843/datasheet", "HTML data sheet")</f>
      </c>
      <c r="E85" t="s" s="4">
        <v>531</v>
      </c>
      <c r="F85" t="s" s="4">
        <v>532</v>
      </c>
      <c r="G85" t="s" s="4">
        <v>533</v>
      </c>
      <c r="H85" t="s" s="4">
        <v>534</v>
      </c>
      <c r="I85" t="n" s="4">
        <v>161</v>
      </c>
      <c r="J85" t="n" s="4">
        <v>108.16</v>
      </c>
      <c r="K85" t="s" s="4">
        <v>535</v>
      </c>
      <c r="L85" t="n" s="4">
        <v>19.95</v>
      </c>
      <c r="M85" t="s" s="4">
        <v>536</v>
      </c>
    </row>
    <row r="86" hidden="0" ht="30" customHeight="1" spans="1:1">
      <c r="A86" t="str" s="6">
        <f>HYPERLINK("https://www.ti.com.cn/product/cn/AFE3010", "AFE3010")</f>
      </c>
      <c r="B86" t="s" s="4">
        <v>537</v>
      </c>
      <c r="C86" t="str" s="6">
        <f>HYPERLINK("https://www.ti.com.cn/cn/lit/gpn/AFE3010", "PDF data sheet")</f>
      </c>
      <c r="D86" t="str" s="6">
        <f>HYPERLINK("https://www.ti.com.cn/document-viewer/cn/AFE3010/datasheet", "HTML data sheet")</f>
      </c>
      <c r="E86" t="s" s="4">
        <v>538</v>
      </c>
      <c r="F86" t="s" s="4">
        <v>539</v>
      </c>
      <c r="G86" t="s" s="4">
        <v>540</v>
      </c>
      <c r="H86" t="s" s="4">
        <v>541</v>
      </c>
      <c r="I86" t="n" s="4">
        <v>16</v>
      </c>
      <c r="J86" t="n" s="4">
        <v>9</v>
      </c>
      <c r="K86" t="s" s="4">
        <v>542</v>
      </c>
      <c r="L86" t="n" s="4">
        <v>0.935</v>
      </c>
      <c r="M86" t="s" s="4">
        <v>543</v>
      </c>
    </row>
    <row r="87" hidden="0" ht="30" customHeight="1" spans="1:1">
      <c r="A87" t="str" s="6">
        <f>HYPERLINK("https://www.ti.com.cn/product/cn/HDC2021", "HDC2021")</f>
      </c>
      <c r="B87" t="s" s="4">
        <v>544</v>
      </c>
      <c r="C87" t="str" s="6">
        <f>HYPERLINK("https://www.ti.com.cn/cn/lit/gpn/HDC2021", "PDF data sheet")</f>
      </c>
      <c r="D87" t="s" s="6">
        <v>545</v>
      </c>
      <c r="E87" t="s" s="4">
        <v>546</v>
      </c>
      <c r="F87" t="s" s="4">
        <v>547</v>
      </c>
      <c r="G87" t="s" s="4">
        <v>548</v>
      </c>
      <c r="H87" t="s" s="4">
        <v>549</v>
      </c>
      <c r="I87" t="n" s="4">
        <v>6</v>
      </c>
      <c r="J87" t="n" s="4">
        <v>9</v>
      </c>
      <c r="K87" t="s" s="4">
        <v>550</v>
      </c>
      <c r="L87" t="n" s="4">
        <v>1.249</v>
      </c>
      <c r="M87" t="s" s="4">
        <v>551</v>
      </c>
    </row>
    <row r="88" hidden="0" ht="30" customHeight="1" spans="1:1">
      <c r="A88" t="str" s="6">
        <f>HYPERLINK("https://www.ti.com.cn/product/cn/HDC2022", "HDC2022")</f>
      </c>
      <c r="B88" t="s" s="4">
        <v>552</v>
      </c>
      <c r="C88" t="str" s="6">
        <f>HYPERLINK("https://www.ti.com.cn/cn/lit/gpn/HDC2022", "PDF data sheet")</f>
      </c>
      <c r="D88" t="str" s="6">
        <f>HYPERLINK("https://www.ti.com.cn/document-viewer/cn/HDC2022/datasheet", "HTML data sheet")</f>
      </c>
      <c r="E88" t="s" s="4">
        <v>553</v>
      </c>
      <c r="F88" t="s" s="4">
        <v>554</v>
      </c>
      <c r="G88" t="s" s="4">
        <v>555</v>
      </c>
      <c r="H88" t="s" s="4">
        <v>556</v>
      </c>
      <c r="I88" t="n" s="4">
        <v>6</v>
      </c>
      <c r="J88" t="n" s="4">
        <v>9</v>
      </c>
      <c r="K88" t="s" s="4">
        <v>557</v>
      </c>
      <c r="L88" t="n" s="4">
        <v>1.249</v>
      </c>
      <c r="M88" t="s" s="4">
        <v>558</v>
      </c>
    </row>
    <row r="89" hidden="0" ht="30" customHeight="1" spans="1:1">
      <c r="A89" t="str" s="6">
        <f>HYPERLINK("https://www.ti.com.cn/product/cn/TMP64-Q1", "TMP64-Q1")</f>
      </c>
      <c r="B89" t="s" s="4">
        <v>559</v>
      </c>
      <c r="C89" t="str" s="6">
        <f>HYPERLINK("https://www.ti.com.cn/cn/lit/gpn/TMP64-Q1", "PDF data sheet")</f>
      </c>
      <c r="D89" t="str" s="6">
        <f>HYPERLINK("https://www.ti.com.cn/document-viewer/cn/TMP64-Q1/datasheet", "HTML data sheet")</f>
      </c>
      <c r="E89" t="s" s="4">
        <v>560</v>
      </c>
      <c r="F89" t="s" s="4">
        <v>561</v>
      </c>
      <c r="G89" t="s" s="4">
        <v>562</v>
      </c>
      <c r="H89" t="s" s="4">
        <v>563</v>
      </c>
      <c r="I89" t="n" s="4">
        <v>2</v>
      </c>
      <c r="J89" t="s" s="4">
        <v>564</v>
      </c>
      <c r="K89" t="s" s="4">
        <v>565</v>
      </c>
      <c r="L89" t="n" s="4">
        <v>0.054</v>
      </c>
      <c r="M89" t="s" s="4">
        <v>566</v>
      </c>
    </row>
    <row r="90" hidden="0" ht="30" customHeight="1" spans="1:1">
      <c r="A90" t="str" s="6">
        <f>HYPERLINK("https://www.ti.com.cn/product/cn/TMCS1100", "TMCS1100")</f>
      </c>
      <c r="B90" t="s" s="4">
        <v>567</v>
      </c>
      <c r="C90" t="str" s="6">
        <f>HYPERLINK("https://www.ti.com.cn/cn/lit/gpn/TMCS1100", "PDF data sheet")</f>
      </c>
      <c r="D90" t="str" s="6">
        <f>HYPERLINK("https://www.ti.com.cn/document-viewer/cn/TMCS1100/datasheet", "HTML data sheet")</f>
      </c>
      <c r="E90" t="s" s="4">
        <v>568</v>
      </c>
      <c r="F90" t="s" s="4">
        <v>569</v>
      </c>
      <c r="G90" t="s" s="4">
        <v>570</v>
      </c>
      <c r="H90" t="s" s="4">
        <v>571</v>
      </c>
      <c r="I90" t="n" s="4">
        <v>8</v>
      </c>
      <c r="J90" t="n" s="4">
        <v>29.4</v>
      </c>
      <c r="K90" t="s" s="4">
        <v>572</v>
      </c>
      <c r="L90" t="n" s="4">
        <v>1.1</v>
      </c>
      <c r="M90" t="s" s="4">
        <v>573</v>
      </c>
    </row>
    <row r="91" hidden="0" ht="30" customHeight="1" spans="1:1">
      <c r="A91" t="str" s="6">
        <f>HYPERLINK("https://www.ti.com.cn/product/cn/IWR6443", "IWR6443")</f>
      </c>
      <c r="B91" t="s" s="4">
        <v>574</v>
      </c>
      <c r="C91" t="str" s="6">
        <f>HYPERLINK("https://www.ti.com.cn/cn/lit/gpn/IWR6443", "PDF data sheet")</f>
      </c>
      <c r="D91" t="str" s="6">
        <f>HYPERLINK("https://www.ti.com.cn/document-viewer/cn/IWR6443/datasheet", "HTML data sheet")</f>
      </c>
      <c r="E91" t="s" s="4">
        <v>575</v>
      </c>
      <c r="F91" t="s" s="4">
        <v>576</v>
      </c>
      <c r="G91" t="s" s="4">
        <v>577</v>
      </c>
      <c r="H91" t="s" s="4">
        <v>578</v>
      </c>
      <c r="I91" t="n" s="4">
        <v>161</v>
      </c>
      <c r="J91" t="n" s="4">
        <v>108.16</v>
      </c>
      <c r="K91" t="s" s="4">
        <v>579</v>
      </c>
      <c r="L91" t="n" s="4">
        <v>14.43</v>
      </c>
      <c r="M91" t="s" s="4">
        <v>580</v>
      </c>
    </row>
    <row r="92" hidden="0" ht="30" customHeight="1" spans="1:1">
      <c r="A92" t="str" s="6">
        <f>HYPERLINK("https://www.ti.com.cn/product/cn/IWR6843", "IWR6843")</f>
      </c>
      <c r="B92" t="s" s="4">
        <v>581</v>
      </c>
      <c r="C92" t="str" s="6">
        <f>HYPERLINK("https://www.ti.com.cn/cn/lit/gpn/IWR6843", "PDF data sheet")</f>
      </c>
      <c r="D92" t="str" s="6">
        <f>HYPERLINK("https://www.ti.com.cn/document-viewer/cn/IWR6843/datasheet", "HTML data sheet")</f>
      </c>
      <c r="E92" t="s" s="4">
        <v>582</v>
      </c>
      <c r="F92" t="s" s="4">
        <v>583</v>
      </c>
      <c r="G92" t="s" s="4">
        <v>584</v>
      </c>
      <c r="H92" t="s" s="4">
        <v>585</v>
      </c>
      <c r="I92" t="s" s="4">
        <v>586</v>
      </c>
      <c r="J92" t="s" s="4">
        <v>587</v>
      </c>
      <c r="K92" t="s" s="4">
        <v>588</v>
      </c>
      <c r="L92" t="n" s="4">
        <v>14.99</v>
      </c>
      <c r="M92" t="s" s="4">
        <v>589</v>
      </c>
    </row>
    <row r="93" hidden="0" ht="30" customHeight="1" spans="1:1">
      <c r="A93" t="str" s="6">
        <f>HYPERLINK("https://www.ti.com.cn/product/cn/TMCS1101", "TMCS1101")</f>
      </c>
      <c r="B93" t="s" s="4">
        <v>590</v>
      </c>
      <c r="C93" t="str" s="6">
        <f>HYPERLINK("https://www.ti.com.cn/cn/lit/gpn/TMCS1101", "PDF data sheet")</f>
      </c>
      <c r="D93" t="str" s="6">
        <f>HYPERLINK("https://www.ti.com.cn/document-viewer/cn/TMCS1101/datasheet", "HTML data sheet")</f>
      </c>
      <c r="E93" t="s" s="4">
        <v>591</v>
      </c>
      <c r="F93" t="s" s="4">
        <v>592</v>
      </c>
      <c r="G93" t="s" s="4">
        <v>593</v>
      </c>
      <c r="H93" t="s" s="4">
        <v>594</v>
      </c>
      <c r="I93" t="n" s="4">
        <v>8</v>
      </c>
      <c r="J93" t="n" s="4">
        <v>29.4</v>
      </c>
      <c r="K93" t="s" s="4">
        <v>595</v>
      </c>
      <c r="L93" t="n" s="4">
        <v>1.1</v>
      </c>
      <c r="M93" t="s" s="4">
        <v>596</v>
      </c>
    </row>
    <row r="94" hidden="0" ht="30" customHeight="1" spans="1:1">
      <c r="A94" t="str" s="6">
        <f>HYPERLINK("https://www.ti.com.cn/product/cn/TMP63-Q1", "TMP63-Q1")</f>
      </c>
      <c r="B94" t="s" s="4">
        <v>597</v>
      </c>
      <c r="C94" t="str" s="6">
        <f>HYPERLINK("https://www.ti.com.cn/cn/lit/gpn/TMP63-Q1", "PDF data sheet")</f>
      </c>
      <c r="D94" t="str" s="6">
        <f>HYPERLINK("https://www.ti.com.cn/document-viewer/cn/TMP63-Q1/datasheet", "HTML data sheet")</f>
      </c>
      <c r="E94" t="s" s="4">
        <v>598</v>
      </c>
      <c r="F94" t="s" s="4">
        <v>599</v>
      </c>
      <c r="G94" t="s" s="4">
        <v>600</v>
      </c>
      <c r="H94" t="s" s="4">
        <v>601</v>
      </c>
      <c r="I94" t="n" s="4">
        <v>2</v>
      </c>
      <c r="J94" t="s" s="4">
        <v>602</v>
      </c>
      <c r="K94" t="s" s="4">
        <v>603</v>
      </c>
      <c r="L94" t="n" s="4">
        <v>0.054</v>
      </c>
      <c r="M94" t="s" s="4">
        <v>604</v>
      </c>
    </row>
    <row r="95" hidden="0" ht="30" customHeight="1" spans="1:1">
      <c r="A95" t="str" s="6">
        <f>HYPERLINK("https://www.ti.com.cn/product/cn/MSP430FR6005", "MSP430FR6005")</f>
      </c>
      <c r="B95" t="s" s="4">
        <v>605</v>
      </c>
      <c r="C95" t="str" s="6">
        <f>HYPERLINK("https://www.ti.com.cn/cn/lit/gpn/MSP430FR6005", "PDF data sheet")</f>
      </c>
      <c r="D95" t="str" s="6">
        <f>HYPERLINK("https://www.ti.com.cn/document-viewer/cn/MSP430FR6005/datasheet", "HTML data sheet")</f>
      </c>
      <c r="E95" t="s" s="4">
        <v>606</v>
      </c>
      <c r="F95" t="s" s="4">
        <v>607</v>
      </c>
      <c r="G95" t="s" s="4">
        <v>608</v>
      </c>
      <c r="H95" t="s" s="4">
        <v>609</v>
      </c>
      <c r="I95" t="n" s="4">
        <v>100</v>
      </c>
      <c r="J95" t="n" s="4">
        <v>256</v>
      </c>
      <c r="K95" t="s" s="4">
        <v>610</v>
      </c>
      <c r="L95" t="n" s="4">
        <v>2.5</v>
      </c>
      <c r="M95" t="s" s="4">
        <v>611</v>
      </c>
    </row>
    <row r="96" hidden="0" ht="30" customHeight="1" spans="1:1">
      <c r="A96" t="str" s="6">
        <f>HYPERLINK("https://www.ti.com.cn/product/cn/TPS8802", "TPS8802")</f>
      </c>
      <c r="B96" t="s" s="4">
        <v>612</v>
      </c>
      <c r="C96" t="str" s="6">
        <f>HYPERLINK("https://www.ti.com.cn/cn/lit/gpn/TPS8802", "PDF data sheet")</f>
      </c>
      <c r="D96" t="str" s="6">
        <f>HYPERLINK("https://www.ti.com.cn/document-viewer/cn/TPS8802/datasheet", "HTML data sheet")</f>
      </c>
      <c r="E96" t="s" s="4">
        <v>613</v>
      </c>
      <c r="F96" t="s" s="4">
        <v>614</v>
      </c>
      <c r="G96" t="s" s="4">
        <v>615</v>
      </c>
      <c r="H96" t="s" s="4">
        <v>616</v>
      </c>
      <c r="I96" t="n" s="4">
        <v>38</v>
      </c>
      <c r="J96" t="n" s="4">
        <v>62.08</v>
      </c>
      <c r="K96" t="s" s="4">
        <v>617</v>
      </c>
      <c r="L96" t="n" s="4">
        <v>1.05</v>
      </c>
      <c r="M96" t="s" s="4">
        <v>618</v>
      </c>
    </row>
    <row r="97" hidden="0" ht="30" customHeight="1" spans="1:1">
      <c r="A97" t="str" s="6">
        <f>HYPERLINK("https://www.ti.com.cn/product/cn/TPS8804", "TPS8804")</f>
      </c>
      <c r="B97" t="s" s="4">
        <v>619</v>
      </c>
      <c r="C97" t="str" s="6">
        <f>HYPERLINK("https://www.ti.com.cn/cn/lit/gpn/TPS8804", "PDF data sheet")</f>
      </c>
      <c r="D97" t="str" s="6">
        <f>HYPERLINK("https://www.ti.com.cn/document-viewer/cn/TPS8804/datasheet", "HTML data sheet")</f>
      </c>
      <c r="E97" t="s" s="4">
        <v>620</v>
      </c>
      <c r="F97" t="s" s="4">
        <v>621</v>
      </c>
      <c r="G97" t="s" s="4">
        <v>622</v>
      </c>
      <c r="H97" t="s" s="4">
        <v>623</v>
      </c>
      <c r="I97" t="n" s="4">
        <v>38</v>
      </c>
      <c r="J97" t="n" s="4">
        <v>62.08</v>
      </c>
      <c r="K97" t="s" s="4">
        <v>624</v>
      </c>
      <c r="L97" t="n" s="4">
        <v>0.9</v>
      </c>
      <c r="M97" t="s" s="4">
        <v>625</v>
      </c>
    </row>
    <row r="98" hidden="0" ht="30" customHeight="1" spans="1:1">
      <c r="A98" t="str" s="6">
        <f>HYPERLINK("https://www.ti.com.cn/product/cn/TMP390-Q1", "TMP390-Q1")</f>
      </c>
      <c r="B98" t="s" s="4">
        <v>626</v>
      </c>
      <c r="C98" t="str" s="6">
        <f>HYPERLINK("https://www.ti.com.cn/cn/lit/gpn/TMP390-Q1", "PDF data sheet")</f>
      </c>
      <c r="D98" t="str" s="6">
        <f>HYPERLINK("https://www.ti.com.cn/document-viewer/cn/TMP390-Q1/datasheet", "HTML data sheet")</f>
      </c>
      <c r="E98" t="s" s="4">
        <v>627</v>
      </c>
      <c r="F98" t="s" s="4">
        <v>628</v>
      </c>
      <c r="G98" t="s" s="4">
        <v>629</v>
      </c>
      <c r="H98" t="s" s="4">
        <v>630</v>
      </c>
      <c r="I98" t="n" s="4">
        <v>6</v>
      </c>
      <c r="J98" t="n" s="4">
        <v>2.56</v>
      </c>
      <c r="K98" t="s" s="4">
        <v>631</v>
      </c>
      <c r="L98" t="n" s="4">
        <v>0.3</v>
      </c>
      <c r="M98" t="s" s="4">
        <v>632</v>
      </c>
    </row>
    <row r="99" hidden="0" ht="30" customHeight="1" spans="1:1">
      <c r="A99" t="str" s="6">
        <f>HYPERLINK("https://www.ti.com.cn/product/cn/TMP64", "TMP64")</f>
      </c>
      <c r="B99" t="s" s="4">
        <v>633</v>
      </c>
      <c r="C99" t="str" s="6">
        <f>HYPERLINK("https://www.ti.com.cn/cn/lit/gpn/TMP64", "PDF data sheet")</f>
      </c>
      <c r="D99" t="str" s="6">
        <f>HYPERLINK("https://www.ti.com.cn/document-viewer/cn/TMP64/datasheet", "HTML data sheet")</f>
      </c>
      <c r="E99" t="s" s="4">
        <v>634</v>
      </c>
      <c r="F99" t="s" s="4">
        <v>635</v>
      </c>
      <c r="G99" t="s" s="4">
        <v>636</v>
      </c>
      <c r="H99" t="s" s="4">
        <v>637</v>
      </c>
      <c r="I99" t="n" s="4">
        <v>2</v>
      </c>
      <c r="J99" t="s" s="4">
        <v>638</v>
      </c>
      <c r="K99" t="s" s="4">
        <v>639</v>
      </c>
      <c r="L99" t="n" s="4">
        <v>0.045</v>
      </c>
      <c r="M99" t="s" s="4">
        <v>640</v>
      </c>
    </row>
    <row r="100" hidden="0" ht="30" customHeight="1" spans="1:1">
      <c r="A100" t="str" s="6">
        <f>HYPERLINK("https://www.ti.com.cn/product/cn/TUSS4440", "TUSS4440")</f>
      </c>
      <c r="B100" t="s" s="4">
        <v>641</v>
      </c>
      <c r="C100" t="str" s="6">
        <f>HYPERLINK("https://www.ti.com.cn/cn/lit/gpn/TUSS4440", "PDF data sheet")</f>
      </c>
      <c r="D100" t="str" s="6">
        <f>HYPERLINK("https://www.ti.com.cn/document-viewer/cn/TUSS4440/datasheet", "HTML data sheet")</f>
      </c>
      <c r="E100" t="s" s="4">
        <v>642</v>
      </c>
      <c r="F100" t="s" s="4">
        <v>643</v>
      </c>
      <c r="G100" t="s" s="4">
        <v>644</v>
      </c>
      <c r="H100" t="s" s="4">
        <v>645</v>
      </c>
      <c r="I100" t="n" s="4">
        <v>20</v>
      </c>
      <c r="J100" t="n" s="4">
        <v>16</v>
      </c>
      <c r="K100" t="s" s="4">
        <v>646</v>
      </c>
      <c r="L100" t="n" s="4">
        <v>1.92</v>
      </c>
      <c r="M100" t="s" s="4">
        <v>647</v>
      </c>
    </row>
    <row r="101" hidden="0" ht="30" customHeight="1" spans="1:1">
      <c r="A101" t="str" s="6">
        <f>HYPERLINK("https://www.ti.com.cn/product/cn/TUSS4470", "TUSS4470")</f>
      </c>
      <c r="B101" t="s" s="4">
        <v>648</v>
      </c>
      <c r="C101" t="str" s="6">
        <f>HYPERLINK("https://www.ti.com.cn/cn/lit/gpn/TUSS4470", "PDF data sheet")</f>
      </c>
      <c r="D101" t="str" s="6">
        <f>HYPERLINK("https://www.ti.com.cn/document-viewer/cn/TUSS4470/datasheet", "HTML data sheet")</f>
      </c>
      <c r="E101" t="s" s="4">
        <v>649</v>
      </c>
      <c r="F101" t="s" s="4">
        <v>650</v>
      </c>
      <c r="G101" t="s" s="4">
        <v>651</v>
      </c>
      <c r="H101" t="s" s="4">
        <v>652</v>
      </c>
      <c r="I101" t="n" s="4">
        <v>20</v>
      </c>
      <c r="J101" t="n" s="4">
        <v>16</v>
      </c>
      <c r="K101" t="s" s="4">
        <v>653</v>
      </c>
      <c r="L101" t="n" s="4">
        <v>1.98</v>
      </c>
      <c r="M101" t="s" s="4">
        <v>654</v>
      </c>
    </row>
    <row r="102" hidden="0" ht="30" customHeight="1" spans="1:1">
      <c r="A102" t="str" s="6">
        <f>HYPERLINK("https://www.ti.com.cn/product/cn/TMP63", "TMP63")</f>
      </c>
      <c r="B102" t="s" s="4">
        <v>655</v>
      </c>
      <c r="C102" t="str" s="6">
        <f>HYPERLINK("https://www.ti.com.cn/cn/lit/gpn/TMP63", "PDF data sheet")</f>
      </c>
      <c r="D102" t="str" s="6">
        <f>HYPERLINK("https://www.ti.com.cn/document-viewer/cn/TMP63/datasheet", "HTML data sheet")</f>
      </c>
      <c r="E102" t="s" s="4">
        <v>656</v>
      </c>
      <c r="F102" t="s" s="4">
        <v>657</v>
      </c>
      <c r="G102" t="s" s="4">
        <v>658</v>
      </c>
      <c r="H102" t="s" s="4">
        <v>659</v>
      </c>
      <c r="I102" t="n" s="4">
        <v>2</v>
      </c>
      <c r="J102" t="s" s="4">
        <v>660</v>
      </c>
      <c r="K102" t="s" s="4">
        <v>661</v>
      </c>
      <c r="L102" t="n" s="4">
        <v>0.045</v>
      </c>
      <c r="M102" t="s" s="4">
        <v>662</v>
      </c>
    </row>
    <row r="103" hidden="0" ht="30" customHeight="1" spans="1:1">
      <c r="A103" t="str" s="6">
        <f>HYPERLINK("https://www.ti.com.cn/product/cn/TMP392", "TMP392")</f>
      </c>
      <c r="B103" t="s" s="4">
        <v>663</v>
      </c>
      <c r="C103" t="str" s="6">
        <f>HYPERLINK("https://www.ti.com.cn/cn/lit/gpn/TMP392", "PDF data sheet")</f>
      </c>
      <c r="D103" t="str" s="6">
        <f>HYPERLINK("https://www.ti.com.cn/document-viewer/cn/TMP392/datasheet", "HTML data sheet")</f>
      </c>
      <c r="E103" t="s" s="4">
        <v>664</v>
      </c>
      <c r="F103" t="s" s="4">
        <v>665</v>
      </c>
      <c r="G103" t="s" s="4">
        <v>666</v>
      </c>
      <c r="H103" t="s" s="4">
        <v>667</v>
      </c>
      <c r="I103" t="n" s="4">
        <v>6</v>
      </c>
      <c r="J103" t="n" s="4">
        <v>2.56</v>
      </c>
      <c r="K103" t="s" s="4">
        <v>668</v>
      </c>
      <c r="L103" t="n" s="4">
        <v>0.15</v>
      </c>
      <c r="M103" t="s" s="4">
        <v>669</v>
      </c>
    </row>
    <row r="104" hidden="0" ht="30" customHeight="1" spans="1:1">
      <c r="A104" t="str" s="6">
        <f>HYPERLINK("https://www.ti.com.cn/product/cn/TMP236-Q1", "TMP236-Q1")</f>
      </c>
      <c r="B104" t="s" s="4">
        <v>670</v>
      </c>
      <c r="C104" t="str" s="6">
        <f>HYPERLINK("https://www.ti.com.cn/cn/lit/gpn/TMP236-Q1", "PDF data sheet")</f>
      </c>
      <c r="D104" t="str" s="6">
        <f>HYPERLINK("https://www.ti.com.cn/document-viewer/cn/TMP236-Q1/datasheet", "HTML data sheet")</f>
      </c>
      <c r="E104" t="s" s="4">
        <v>671</v>
      </c>
      <c r="F104" t="s" s="4">
        <v>672</v>
      </c>
      <c r="G104" t="s" s="4">
        <v>673</v>
      </c>
      <c r="H104" t="s" s="4">
        <v>674</v>
      </c>
      <c r="I104" t="n" s="4">
        <v>3</v>
      </c>
      <c r="J104" t="n" s="4">
        <v>6.9204</v>
      </c>
      <c r="K104" t="s" s="4">
        <v>675</v>
      </c>
      <c r="L104" t="n" s="4">
        <v>0.137</v>
      </c>
      <c r="M104" t="s" s="4">
        <v>676</v>
      </c>
    </row>
    <row r="105" hidden="0" ht="30" customHeight="1" spans="1:1">
      <c r="A105" t="str" s="6">
        <f>HYPERLINK("https://www.ti.com.cn/product/cn/TMP235-Q1", "TMP235-Q1")</f>
      </c>
      <c r="B105" t="s" s="4">
        <v>677</v>
      </c>
      <c r="C105" t="str" s="6">
        <f>HYPERLINK("https://www.ti.com.cn/cn/lit/gpn/TMP235-Q1", "PDF data sheet")</f>
      </c>
      <c r="D105" t="str" s="6">
        <f>HYPERLINK("https://www.ti.com.cn/document-viewer/cn/TMP235-Q1/datasheet", "HTML data sheet")</f>
      </c>
      <c r="E105" t="s" s="4">
        <v>678</v>
      </c>
      <c r="F105" t="s" s="4">
        <v>679</v>
      </c>
      <c r="G105" t="s" s="4">
        <v>680</v>
      </c>
      <c r="H105" t="s" s="4">
        <v>681</v>
      </c>
      <c r="I105" t="s" s="4">
        <v>682</v>
      </c>
      <c r="J105" t="s" s="4">
        <v>683</v>
      </c>
      <c r="K105" t="s" s="4">
        <v>684</v>
      </c>
      <c r="L105" t="n" s="4">
        <v>0.117</v>
      </c>
      <c r="M105" t="s" s="4">
        <v>685</v>
      </c>
    </row>
    <row r="106" hidden="0" ht="30" customHeight="1" spans="1:1">
      <c r="A106" t="str" s="6">
        <f>HYPERLINK("https://www.ti.com.cn/product/cn/DRV425-Q1", "DRV425-Q1")</f>
      </c>
      <c r="B106" t="s" s="4">
        <v>686</v>
      </c>
      <c r="C106" t="str" s="6">
        <f>HYPERLINK("https://www.ti.com.cn/cn/lit/gpn/DRV425-Q1", "PDF data sheet")</f>
      </c>
      <c r="D106" t="str" s="6">
        <f>HYPERLINK("https://www.ti.com.cn/document-viewer/cn/DRV425-Q1/datasheet", "HTML data sheet")</f>
      </c>
      <c r="E106" t="s" s="4">
        <v>687</v>
      </c>
      <c r="F106" t="s" s="4">
        <v>688</v>
      </c>
      <c r="G106" t="s" s="4">
        <v>689</v>
      </c>
      <c r="H106" t="s" s="4">
        <v>690</v>
      </c>
      <c r="I106" t="n" s="4">
        <v>20</v>
      </c>
      <c r="J106" t="n" s="4">
        <v>16</v>
      </c>
      <c r="K106" t="s" s="4">
        <v>691</v>
      </c>
      <c r="L106" t="n" s="4">
        <v>3.245</v>
      </c>
      <c r="M106" t="s" s="4">
        <v>692</v>
      </c>
    </row>
    <row r="107" hidden="0" ht="30" customHeight="1" spans="1:1">
      <c r="A107" t="str" s="6">
        <f>HYPERLINK("https://www.ti.com.cn/product/cn/IWR1843", "IWR1843")</f>
      </c>
      <c r="B107" t="s" s="4">
        <v>693</v>
      </c>
      <c r="C107" t="str" s="6">
        <f>HYPERLINK("https://www.ti.com.cn/cn/lit/gpn/IWR1843", "PDF data sheet")</f>
      </c>
      <c r="D107" t="str" s="6">
        <f>HYPERLINK("https://www.ti.com.cn/document-viewer/cn/IWR1843/datasheet", "HTML data sheet")</f>
      </c>
      <c r="E107" t="s" s="4">
        <v>694</v>
      </c>
      <c r="F107" t="s" s="4">
        <v>695</v>
      </c>
      <c r="G107" t="s" s="4">
        <v>696</v>
      </c>
      <c r="H107" t="s" s="4">
        <v>697</v>
      </c>
      <c r="I107" t="n" s="4">
        <v>161</v>
      </c>
      <c r="J107" t="n" s="4">
        <v>108.16</v>
      </c>
      <c r="K107" t="s" s="4">
        <v>698</v>
      </c>
      <c r="L107" t="n" s="4">
        <v>12.5</v>
      </c>
      <c r="M107" t="s" s="4">
        <v>699</v>
      </c>
    </row>
    <row r="108" hidden="0" ht="30" customHeight="1" spans="1:1">
      <c r="A108" t="str" s="6">
        <f>HYPERLINK("https://www.ti.com.cn/product/cn/AWR1843", "AWR1843")</f>
      </c>
      <c r="B108" t="s" s="4">
        <v>700</v>
      </c>
      <c r="C108" t="str" s="6">
        <f>HYPERLINK("https://www.ti.com.cn/cn/lit/gpn/AWR1843", "PDF data sheet")</f>
      </c>
      <c r="D108" t="str" s="6">
        <f>HYPERLINK("https://www.ti.com.cn/document-viewer/cn/AWR1843/datasheet", "HTML data sheet")</f>
      </c>
      <c r="E108" t="s" s="4">
        <v>701</v>
      </c>
      <c r="F108" t="s" s="4">
        <v>702</v>
      </c>
      <c r="G108" t="s" s="4">
        <v>703</v>
      </c>
      <c r="H108" t="s" s="4">
        <v>704</v>
      </c>
      <c r="I108" t="n" s="4">
        <v>161</v>
      </c>
      <c r="J108" t="n" s="4">
        <v>108.16</v>
      </c>
      <c r="K108" t="s" s="4">
        <v>705</v>
      </c>
      <c r="L108" t="n" s="4">
        <v>19.95</v>
      </c>
      <c r="M108" t="s" s="4">
        <v>706</v>
      </c>
    </row>
    <row r="109" hidden="0" ht="30" customHeight="1" spans="1:1">
      <c r="A109" t="str" s="6">
        <f>HYPERLINK("https://www.ti.com.cn/product/cn/DRV5057-Q1", "DRV5057-Q1")</f>
      </c>
      <c r="B109" t="s" s="4">
        <v>707</v>
      </c>
      <c r="C109" t="str" s="6">
        <f>HYPERLINK("https://www.ti.com.cn/cn/lit/gpn/DRV5057-Q1", "PDF data sheet")</f>
      </c>
      <c r="D109" t="str" s="6">
        <f>HYPERLINK("https://www.ti.com.cn/document-viewer/cn/DRV5057-Q1/datasheet", "HTML data sheet")</f>
      </c>
      <c r="E109" t="s" s="4">
        <v>708</v>
      </c>
      <c r="F109" t="s" s="4">
        <v>709</v>
      </c>
      <c r="G109" t="s" s="4">
        <v>710</v>
      </c>
      <c r="H109" t="s" s="4">
        <v>711</v>
      </c>
      <c r="I109" t="n" s="4">
        <v>3</v>
      </c>
      <c r="J109" t="n" s="4">
        <v>6.9204</v>
      </c>
      <c r="K109" t="s" s="4">
        <v>712</v>
      </c>
      <c r="L109" t="n" s="4">
        <v>0.466</v>
      </c>
      <c r="M109" t="s" s="4">
        <v>713</v>
      </c>
    </row>
    <row r="110" hidden="0" ht="30" customHeight="1" spans="1:1">
      <c r="A110" t="str" s="6">
        <f>HYPERLINK("https://www.ti.com.cn/product/cn/TMP61-Q1", "TMP61-Q1")</f>
      </c>
      <c r="B110" t="s" s="4">
        <v>714</v>
      </c>
      <c r="C110" t="str" s="6">
        <f>HYPERLINK("https://www.ti.com.cn/cn/lit/gpn/TMP61-Q1", "PDF data sheet")</f>
      </c>
      <c r="D110" t="str" s="6">
        <f>HYPERLINK("https://www.ti.com.cn/document-viewer/cn/TMP61-Q1/datasheet", "HTML data sheet")</f>
      </c>
      <c r="E110" t="s" s="4">
        <v>715</v>
      </c>
      <c r="F110" t="s" s="4">
        <v>716</v>
      </c>
      <c r="G110" t="s" s="4">
        <v>717</v>
      </c>
      <c r="H110" t="s" s="4">
        <v>718</v>
      </c>
      <c r="I110" t="n" s="4">
        <v>2</v>
      </c>
      <c r="J110" t="s" s="4">
        <v>719</v>
      </c>
      <c r="K110" t="s" s="4">
        <v>720</v>
      </c>
      <c r="L110" t="n" s="4">
        <v>0.054</v>
      </c>
      <c r="M110" t="s" s="4">
        <v>721</v>
      </c>
    </row>
    <row r="111" hidden="0" ht="30" customHeight="1" spans="1:1">
      <c r="A111" t="str" s="6">
        <f>HYPERLINK("https://www.ti.com.cn/product/cn/TMP390", "TMP390")</f>
      </c>
      <c r="B111" t="s" s="4">
        <v>722</v>
      </c>
      <c r="C111" t="str" s="6">
        <f>HYPERLINK("https://www.ti.com.cn/cn/lit/gpn/TMP390", "PDF data sheet")</f>
      </c>
      <c r="D111" t="str" s="6">
        <f>HYPERLINK("https://www.ti.com.cn/document-viewer/cn/TMP390/datasheet", "HTML data sheet")</f>
      </c>
      <c r="E111" t="s" s="4">
        <v>723</v>
      </c>
      <c r="F111" t="s" s="4">
        <v>724</v>
      </c>
      <c r="G111" t="s" s="4">
        <v>725</v>
      </c>
      <c r="H111" t="s" s="4">
        <v>726</v>
      </c>
      <c r="I111" t="n" s="4">
        <v>6</v>
      </c>
      <c r="J111" t="n" s="4">
        <v>2.56</v>
      </c>
      <c r="K111" t="s" s="4">
        <v>727</v>
      </c>
      <c r="L111" t="n" s="4">
        <v>0.15</v>
      </c>
      <c r="M111" t="s" s="4">
        <v>728</v>
      </c>
    </row>
    <row r="112" hidden="0" ht="30" customHeight="1" spans="1:1">
      <c r="A112" t="str" s="6">
        <f>HYPERLINK("https://www.ti.com.cn/product/cn/DRV5021-Q1", "DRV5021-Q1")</f>
      </c>
      <c r="B112" t="s" s="4">
        <v>729</v>
      </c>
      <c r="C112" t="str" s="6">
        <f>HYPERLINK("https://www.ti.com.cn/cn/lit/gpn/DRV5021-Q1", "PDF data sheet")</f>
      </c>
      <c r="D112" t="str" s="6">
        <f>HYPERLINK("https://www.ti.com.cn/document-viewer/cn/DRV5021-Q1/datasheet", "HTML data sheet")</f>
      </c>
      <c r="E112" t="s" s="4">
        <v>730</v>
      </c>
      <c r="F112" t="s" s="4">
        <v>731</v>
      </c>
      <c r="G112" t="s" s="4">
        <v>732</v>
      </c>
      <c r="H112" t="s" s="4">
        <v>733</v>
      </c>
      <c r="I112" t="n" s="4">
        <v>3</v>
      </c>
      <c r="J112" t="n" s="4">
        <v>6.9204</v>
      </c>
      <c r="K112" t="s" s="4">
        <v>734</v>
      </c>
      <c r="L112" t="n" s="4">
        <v>0.158</v>
      </c>
      <c r="M112" t="s" s="4">
        <v>735</v>
      </c>
    </row>
    <row r="113" hidden="0" ht="30" customHeight="1" spans="1:1">
      <c r="A113" t="str" s="6">
        <f>HYPERLINK("https://www.ti.com.cn/product/cn/MSP430FR5041", "MSP430FR5041")</f>
      </c>
      <c r="B113" t="s" s="4">
        <v>736</v>
      </c>
      <c r="C113" t="str" s="6">
        <f>HYPERLINK("https://www.ti.com.cn/cn/lit/gpn/MSP430FR5041", "PDF data sheet")</f>
      </c>
      <c r="D113" t="str" s="6">
        <f>HYPERLINK("https://www.ti.com.cn/document-viewer/cn/MSP430FR5041/datasheet", "HTML data sheet")</f>
      </c>
      <c r="E113" t="s" s="4">
        <v>737</v>
      </c>
      <c r="F113" t="s" s="4">
        <v>738</v>
      </c>
      <c r="G113" t="s" s="4">
        <v>739</v>
      </c>
      <c r="H113" t="s" s="4">
        <v>740</v>
      </c>
      <c r="I113" t="n" s="4">
        <v>64</v>
      </c>
      <c r="J113" t="s" s="4">
        <v>741</v>
      </c>
      <c r="K113" t="s" s="4">
        <v>742</v>
      </c>
      <c r="L113" t="n" s="4">
        <v>2.5</v>
      </c>
      <c r="M113" t="s" s="4">
        <v>743</v>
      </c>
    </row>
    <row r="114" hidden="0" ht="30" customHeight="1" spans="1:1">
      <c r="A114" t="str" s="6">
        <f>HYPERLINK("https://www.ti.com.cn/product/cn/MSP430FR5043", "MSP430FR5043")</f>
      </c>
      <c r="B114" t="s" s="4">
        <v>744</v>
      </c>
      <c r="C114" t="str" s="6">
        <f>HYPERLINK("https://www.ti.com.cn/cn/lit/gpn/MSP430FR5043", "PDF data sheet")</f>
      </c>
      <c r="D114" t="str" s="6">
        <f>HYPERLINK("https://www.ti.com.cn/document-viewer/cn/MSP430FR5043/datasheet", "HTML data sheet")</f>
      </c>
      <c r="E114" t="s" s="4">
        <v>745</v>
      </c>
      <c r="F114" t="s" s="4">
        <v>746</v>
      </c>
      <c r="G114" t="s" s="4">
        <v>747</v>
      </c>
      <c r="H114" t="s" s="4">
        <v>748</v>
      </c>
      <c r="I114" t="n" s="4">
        <v>64</v>
      </c>
      <c r="J114" t="s" s="4">
        <v>749</v>
      </c>
      <c r="K114" t="s" s="4">
        <v>750</v>
      </c>
      <c r="L114" t="n" s="4">
        <v>2.07</v>
      </c>
      <c r="M114" t="s" s="4">
        <v>751</v>
      </c>
    </row>
    <row r="115" hidden="0" ht="30" customHeight="1" spans="1:1">
      <c r="A115" t="str" s="6">
        <f>HYPERLINK("https://www.ti.com.cn/product/cn/MSP430FR50431", "MSP430FR50431")</f>
      </c>
      <c r="B115" t="s" s="4">
        <v>752</v>
      </c>
      <c r="C115" t="str" s="6">
        <f>HYPERLINK("https://www.ti.com.cn/cn/lit/gpn/MSP430FR50431", "PDF data sheet")</f>
      </c>
      <c r="D115" t="str" s="6">
        <f>HYPERLINK("https://www.ti.com.cn/document-viewer/cn/MSP430FR50431/datasheet", "HTML data sheet")</f>
      </c>
      <c r="E115" t="s" s="4">
        <v>753</v>
      </c>
      <c r="F115" t="s" s="4">
        <v>754</v>
      </c>
      <c r="G115" t="s" s="4">
        <v>755</v>
      </c>
      <c r="H115" t="s" s="4">
        <v>756</v>
      </c>
      <c r="I115" t="n" s="4">
        <v>64</v>
      </c>
      <c r="J115" t="s" s="4">
        <v>757</v>
      </c>
      <c r="K115" t="s" s="4">
        <v>758</v>
      </c>
      <c r="L115" t="n" s="4">
        <v>2.5</v>
      </c>
      <c r="M115" t="s" s="4">
        <v>759</v>
      </c>
    </row>
    <row r="116" hidden="0" ht="30" customHeight="1" spans="1:1">
      <c r="A116" t="str" s="6">
        <f>HYPERLINK("https://www.ti.com.cn/product/cn/MSP430FR6041", "MSP430FR6041")</f>
      </c>
      <c r="B116" t="s" s="4">
        <v>760</v>
      </c>
      <c r="C116" t="str" s="6">
        <f>HYPERLINK("https://www.ti.com.cn/cn/lit/gpn/MSP430FR6041", "PDF data sheet")</f>
      </c>
      <c r="D116" t="str" s="6">
        <f>HYPERLINK("https://www.ti.com.cn/document-viewer/cn/MSP430FR6041/datasheet", "HTML data sheet")</f>
      </c>
      <c r="E116" t="s" s="4">
        <v>761</v>
      </c>
      <c r="F116" t="s" s="4">
        <v>762</v>
      </c>
      <c r="G116" t="s" s="4">
        <v>763</v>
      </c>
      <c r="H116" t="s" s="4">
        <v>764</v>
      </c>
      <c r="I116" t="n" s="4">
        <v>80</v>
      </c>
      <c r="J116" t="n" s="4">
        <v>196</v>
      </c>
      <c r="K116" t="s" s="4">
        <v>765</v>
      </c>
      <c r="L116" t="n" s="4">
        <v>2.5</v>
      </c>
      <c r="M116" t="s" s="4">
        <v>766</v>
      </c>
    </row>
    <row r="117" hidden="0" ht="30" customHeight="1" spans="1:1">
      <c r="A117" t="str" s="6">
        <f>HYPERLINK("https://www.ti.com.cn/product/cn/MSP430FR6043", "MSP430FR6043")</f>
      </c>
      <c r="B117" t="s" s="4">
        <v>767</v>
      </c>
      <c r="C117" t="str" s="6">
        <f>HYPERLINK("https://www.ti.com.cn/cn/lit/gpn/MSP430FR6043", "PDF data sheet")</f>
      </c>
      <c r="D117" t="str" s="6">
        <f>HYPERLINK("https://www.ti.com.cn/document-viewer/cn/MSP430FR6043/datasheet", "HTML data sheet")</f>
      </c>
      <c r="E117" t="s" s="4">
        <v>768</v>
      </c>
      <c r="F117" t="s" s="4">
        <v>769</v>
      </c>
      <c r="G117" t="s" s="4">
        <v>770</v>
      </c>
      <c r="H117" t="s" s="4">
        <v>771</v>
      </c>
      <c r="I117" t="n" s="4">
        <v>80</v>
      </c>
      <c r="J117" t="n" s="4">
        <v>196</v>
      </c>
      <c r="K117" t="s" s="4">
        <v>772</v>
      </c>
      <c r="L117" t="n" s="4">
        <v>2.5</v>
      </c>
      <c r="M117" t="s" s="4">
        <v>773</v>
      </c>
    </row>
    <row r="118" hidden="0" ht="30" customHeight="1" spans="1:1">
      <c r="A118" t="str" s="6">
        <f>HYPERLINK("https://www.ti.com.cn/product/cn/MSP430FR60431", "MSP430FR60431")</f>
      </c>
      <c r="B118" t="s" s="4">
        <v>774</v>
      </c>
      <c r="C118" t="str" s="6">
        <f>HYPERLINK("https://www.ti.com.cn/cn/lit/gpn/MSP430FR60431", "PDF data sheet")</f>
      </c>
      <c r="D118" t="str" s="6">
        <f>HYPERLINK("https://www.ti.com.cn/document-viewer/cn/MSP430FR60431/datasheet", "HTML data sheet")</f>
      </c>
      <c r="E118" t="s" s="4">
        <v>775</v>
      </c>
      <c r="F118" t="s" s="4">
        <v>776</v>
      </c>
      <c r="G118" t="s" s="4">
        <v>777</v>
      </c>
      <c r="H118" t="s" s="4">
        <v>778</v>
      </c>
      <c r="I118" t="n" s="4">
        <v>80</v>
      </c>
      <c r="J118" t="n" s="4">
        <v>196</v>
      </c>
      <c r="K118" t="s" s="4">
        <v>779</v>
      </c>
      <c r="L118" t="n" s="4">
        <v>2.5</v>
      </c>
      <c r="M118" t="s" s="4">
        <v>780</v>
      </c>
    </row>
    <row r="119" hidden="0" ht="30" customHeight="1" spans="1:1">
      <c r="A119" t="str" s="6">
        <f>HYPERLINK("https://www.ti.com.cn/product/cn/DRV5055-Q1", "DRV5055-Q1")</f>
      </c>
      <c r="B119" t="s" s="4">
        <v>781</v>
      </c>
      <c r="C119" t="str" s="6">
        <f>HYPERLINK("https://www.ti.com.cn/cn/lit/gpn/DRV5055-Q1", "PDF data sheet")</f>
      </c>
      <c r="D119" t="str" s="6">
        <f>HYPERLINK("https://www.ti.com.cn/document-viewer/cn/DRV5055-Q1/datasheet", "HTML data sheet")</f>
      </c>
      <c r="E119" t="s" s="4">
        <v>782</v>
      </c>
      <c r="F119" t="s" s="4">
        <v>783</v>
      </c>
      <c r="G119" t="s" s="4">
        <v>784</v>
      </c>
      <c r="H119" t="s" s="4">
        <v>785</v>
      </c>
      <c r="I119" t="n" s="4">
        <v>3</v>
      </c>
      <c r="J119" t="s" s="4">
        <v>786</v>
      </c>
      <c r="K119" t="s" s="4">
        <v>787</v>
      </c>
      <c r="L119" t="n" s="4">
        <v>0.466</v>
      </c>
      <c r="M119" t="s" s="4">
        <v>788</v>
      </c>
    </row>
    <row r="120" hidden="0" ht="30" customHeight="1" spans="1:1">
      <c r="A120" t="str" s="6">
        <f>HYPERLINK("https://www.ti.com.cn/product/cn/DRV5056-Q1", "DRV5056-Q1")</f>
      </c>
      <c r="B120" t="s" s="4">
        <v>789</v>
      </c>
      <c r="C120" t="str" s="6">
        <f>HYPERLINK("https://www.ti.com.cn/cn/lit/gpn/DRV5056-Q1", "PDF data sheet")</f>
      </c>
      <c r="D120" t="str" s="6">
        <f>HYPERLINK("https://www.ti.com.cn/document-viewer/cn/DRV5056-Q1/datasheet", "HTML data sheet")</f>
      </c>
      <c r="E120" t="s" s="4">
        <v>790</v>
      </c>
      <c r="F120" t="s" s="4">
        <v>791</v>
      </c>
      <c r="G120" t="s" s="4">
        <v>792</v>
      </c>
      <c r="H120" t="s" s="4">
        <v>793</v>
      </c>
      <c r="I120" t="n" s="4">
        <v>3</v>
      </c>
      <c r="J120" t="s" s="4">
        <v>794</v>
      </c>
      <c r="K120" t="s" s="4">
        <v>795</v>
      </c>
      <c r="L120" t="n" s="4">
        <v>0.466</v>
      </c>
      <c r="M120" t="s" s="4">
        <v>796</v>
      </c>
    </row>
    <row r="121" hidden="0" ht="30" customHeight="1" spans="1:1">
      <c r="A121" t="str" s="6">
        <f>HYPERLINK("https://www.ti.com.cn/product/cn/OPT3004", "OPT3004")</f>
      </c>
      <c r="B121" t="s" s="4">
        <v>797</v>
      </c>
      <c r="C121" t="str" s="6">
        <f>HYPERLINK("https://www.ti.com.cn/cn/lit/gpn/OPT3004", "PDF data sheet")</f>
      </c>
      <c r="D121" t="str" s="6">
        <f>HYPERLINK("https://www.ti.com.cn/document-viewer/cn/OPT3004/datasheet", "HTML data sheet")</f>
      </c>
      <c r="E121" t="s" s="4">
        <v>798</v>
      </c>
      <c r="F121" t="s" s="4">
        <v>799</v>
      </c>
      <c r="G121" t="s" s="4">
        <v>800</v>
      </c>
      <c r="H121" t="s" s="4">
        <v>801</v>
      </c>
      <c r="I121" t="s" s="4">
        <v>802</v>
      </c>
      <c r="J121" t="s" s="4">
        <v>803</v>
      </c>
      <c r="K121" t="s" s="4">
        <v>804</v>
      </c>
      <c r="L121" t="n" s="4">
        <v>0.79</v>
      </c>
      <c r="M121" t="s" s="4">
        <v>805</v>
      </c>
    </row>
    <row r="122" hidden="0" ht="30" customHeight="1" spans="1:1">
      <c r="A122" t="str" s="6">
        <f>HYPERLINK("https://www.ti.com.cn/product/cn/LDC5072-Q1", "LDC5072-Q1")</f>
      </c>
      <c r="B122" t="s" s="4">
        <v>806</v>
      </c>
      <c r="C122" t="str" s="6">
        <f>HYPERLINK("https://www.ti.com.cn/cn/lit/gpn/LDC5072-Q1", "PDF data sheet")</f>
      </c>
      <c r="D122" t="str" s="6">
        <f>HYPERLINK("https://www.ti.com.cn/document-viewer/cn/LDC5072-Q1/datasheet", "HTML data sheet")</f>
      </c>
      <c r="E122" t="s" s="4">
        <v>807</v>
      </c>
      <c r="F122" t="s" s="4">
        <v>808</v>
      </c>
      <c r="G122" t="s" s="4">
        <v>809</v>
      </c>
      <c r="H122" t="s" s="4">
        <v>810</v>
      </c>
      <c r="I122" t="n" s="4">
        <v>16</v>
      </c>
      <c r="J122" t="n" s="4">
        <v>32</v>
      </c>
      <c r="K122" t="s" s="4">
        <v>811</v>
      </c>
      <c r="L122" t="n" s="4">
        <v>1.405</v>
      </c>
      <c r="M122" t="s" s="4">
        <v>812</v>
      </c>
    </row>
    <row r="123" hidden="0" ht="30" customHeight="1" spans="1:1">
      <c r="A123" t="str" s="6">
        <f>HYPERLINK("https://www.ti.com.cn/product/cn/TMP61", "TMP61")</f>
      </c>
      <c r="B123" t="s" s="4">
        <v>813</v>
      </c>
      <c r="C123" t="str" s="6">
        <f>HYPERLINK("https://www.ti.com.cn/cn/lit/gpn/TMP61", "PDF data sheet")</f>
      </c>
      <c r="D123" t="str" s="6">
        <f>HYPERLINK("https://www.ti.com.cn/document-viewer/cn/TMP61/datasheet", "HTML data sheet")</f>
      </c>
      <c r="E123" t="s" s="4">
        <v>814</v>
      </c>
      <c r="F123" t="s" s="4">
        <v>815</v>
      </c>
      <c r="G123" t="s" s="4">
        <v>816</v>
      </c>
      <c r="H123" t="s" s="4">
        <v>817</v>
      </c>
      <c r="I123" t="n" s="4">
        <v>2</v>
      </c>
      <c r="J123" t="s" s="4">
        <v>818</v>
      </c>
      <c r="K123" t="s" s="4">
        <v>819</v>
      </c>
      <c r="L123" t="n" s="4">
        <v>0.045</v>
      </c>
      <c r="M123" t="s" s="4">
        <v>820</v>
      </c>
    </row>
    <row r="124" hidden="0" ht="30" customHeight="1" spans="1:1">
      <c r="A124" t="str" s="6">
        <f>HYPERLINK("https://www.ti.com.cn/product/cn/DRV5057", "DRV5057")</f>
      </c>
      <c r="B124" t="s" s="4">
        <v>821</v>
      </c>
      <c r="C124" t="str" s="6">
        <f>HYPERLINK("https://www.ti.com.cn/cn/lit/gpn/DRV5057", "PDF data sheet")</f>
      </c>
      <c r="D124" t="str" s="6">
        <f>HYPERLINK("https://www.ti.com.cn/document-viewer/cn/DRV5057/datasheet", "HTML data sheet")</f>
      </c>
      <c r="E124" t="s" s="4">
        <v>822</v>
      </c>
      <c r="F124" t="s" s="4">
        <v>823</v>
      </c>
      <c r="G124" t="s" s="4">
        <v>824</v>
      </c>
      <c r="H124" t="s" s="4">
        <v>825</v>
      </c>
      <c r="I124" t="n" s="4">
        <v>3</v>
      </c>
      <c r="J124" t="s" s="4">
        <v>826</v>
      </c>
      <c r="K124" t="s" s="4">
        <v>827</v>
      </c>
      <c r="L124" t="n" s="4">
        <v>0.385</v>
      </c>
      <c r="M124" t="s" s="4">
        <v>828</v>
      </c>
    </row>
    <row r="125" hidden="0" ht="30" customHeight="1" spans="1:1">
      <c r="A125" t="str" s="6">
        <f>HYPERLINK("https://www.ti.com.cn/product/cn/DRV5021", "DRV5021")</f>
      </c>
      <c r="B125" t="s" s="4">
        <v>829</v>
      </c>
      <c r="C125" t="str" s="6">
        <f>HYPERLINK("https://www.ti.com.cn/cn/lit/gpn/DRV5021", "PDF data sheet")</f>
      </c>
      <c r="D125" t="str" s="6">
        <f>HYPERLINK("https://www.ti.com.cn/document-viewer/cn/DRV5021/datasheet", "HTML data sheet")</f>
      </c>
      <c r="E125" t="s" s="4">
        <v>830</v>
      </c>
      <c r="F125" t="s" s="4">
        <v>831</v>
      </c>
      <c r="G125" t="s" s="4">
        <v>832</v>
      </c>
      <c r="H125" t="s" s="4">
        <v>833</v>
      </c>
      <c r="I125" t="n" s="4">
        <v>3</v>
      </c>
      <c r="J125" t="n" s="4">
        <v>6.9204</v>
      </c>
      <c r="K125" t="s" s="4">
        <v>834</v>
      </c>
      <c r="L125" t="n" s="4">
        <v>0.139</v>
      </c>
      <c r="M125" t="s" s="4">
        <v>835</v>
      </c>
    </row>
    <row r="126" hidden="0" ht="30" customHeight="1" spans="1:1">
      <c r="A126" t="str" s="6">
        <f>HYPERLINK("https://www.ti.com.cn/product/cn/DRV5015-Q1", "DRV5015-Q1")</f>
      </c>
      <c r="B126" t="s" s="4">
        <v>836</v>
      </c>
      <c r="C126" t="str" s="6">
        <f>HYPERLINK("https://www.ti.com.cn/cn/lit/gpn/DRV5015-Q1", "PDF data sheet")</f>
      </c>
      <c r="D126" t="str" s="6">
        <f>HYPERLINK("https://www.ti.com.cn/document-viewer/cn/DRV5015-Q1/datasheet", "HTML data sheet")</f>
      </c>
      <c r="E126" t="s" s="4">
        <v>837</v>
      </c>
      <c r="F126" t="s" s="4">
        <v>838</v>
      </c>
      <c r="G126" t="s" s="4">
        <v>839</v>
      </c>
      <c r="H126" t="s" s="4">
        <v>840</v>
      </c>
      <c r="I126" t="n" s="4">
        <v>3</v>
      </c>
      <c r="J126" t="n" s="4">
        <v>6.9204</v>
      </c>
      <c r="K126" t="s" s="4">
        <v>841</v>
      </c>
      <c r="L126" t="n" s="4">
        <v>0.125</v>
      </c>
      <c r="M126" t="s" s="4">
        <v>842</v>
      </c>
    </row>
    <row r="127" hidden="0" ht="30" customHeight="1" spans="1:1">
      <c r="A127" t="str" s="6">
        <f>HYPERLINK("https://www.ti.com.cn/product/cn/AWR1243", "AWR1243")</f>
      </c>
      <c r="B127" t="s" s="4">
        <v>843</v>
      </c>
      <c r="C127" t="str" s="6">
        <f>HYPERLINK("https://www.ti.com.cn/cn/lit/gpn/AWR1243", "PDF data sheet")</f>
      </c>
      <c r="D127" t="str" s="6">
        <f>HYPERLINK("https://www.ti.com.cn/document-viewer/cn/AWR1243/datasheet", "HTML data sheet")</f>
      </c>
      <c r="E127" t="s" s="4">
        <v>844</v>
      </c>
      <c r="F127" t="s" s="4">
        <v>845</v>
      </c>
      <c r="G127" t="s" s="4">
        <v>846</v>
      </c>
      <c r="H127" t="s" s="4">
        <v>847</v>
      </c>
      <c r="I127" t="n" s="4">
        <v>161</v>
      </c>
      <c r="J127" t="n" s="4">
        <v>108.16</v>
      </c>
      <c r="K127" t="s" s="4">
        <v>848</v>
      </c>
      <c r="L127" t="n" s="4">
        <v>13.05</v>
      </c>
      <c r="M127" t="s" s="4">
        <v>849</v>
      </c>
    </row>
    <row r="128" hidden="0" ht="30" customHeight="1" spans="1:1">
      <c r="A128" t="str" s="6">
        <f>HYPERLINK("https://www.ti.com.cn/product/cn/AWR1443", "AWR1443")</f>
      </c>
      <c r="B128" t="s" s="4">
        <v>850</v>
      </c>
      <c r="C128" t="str" s="6">
        <f>HYPERLINK("https://www.ti.com.cn/cn/lit/gpn/AWR1443", "PDF data sheet")</f>
      </c>
      <c r="D128" t="str" s="6">
        <f>HYPERLINK("https://www.ti.com.cn/document-viewer/cn/AWR1443/datasheet", "HTML data sheet")</f>
      </c>
      <c r="E128" t="s" s="4">
        <v>851</v>
      </c>
      <c r="F128" t="s" s="4">
        <v>852</v>
      </c>
      <c r="G128" t="s" s="4">
        <v>853</v>
      </c>
      <c r="H128" t="s" s="4">
        <v>854</v>
      </c>
      <c r="I128" t="n" s="4">
        <v>161</v>
      </c>
      <c r="J128" t="n" s="4">
        <v>108.16</v>
      </c>
      <c r="K128" t="s" s="4">
        <v>855</v>
      </c>
      <c r="L128" t="n" s="4">
        <v>15.66</v>
      </c>
      <c r="M128" t="s" s="4">
        <v>856</v>
      </c>
    </row>
    <row r="129" hidden="0" ht="30" customHeight="1" spans="1:1">
      <c r="A129" t="str" s="6">
        <f>HYPERLINK("https://www.ti.com.cn/product/cn/IWR1443", "IWR1443")</f>
      </c>
      <c r="B129" t="s" s="4">
        <v>857</v>
      </c>
      <c r="C129" t="str" s="6">
        <f>HYPERLINK("https://www.ti.com.cn/cn/lit/gpn/IWR1443", "PDF data sheet")</f>
      </c>
      <c r="D129" t="str" s="6">
        <f>HYPERLINK("https://www.ti.com.cn/document-viewer/cn/IWR1443/datasheet", "HTML data sheet")</f>
      </c>
      <c r="E129" t="s" s="4">
        <v>858</v>
      </c>
      <c r="F129" t="s" s="4">
        <v>859</v>
      </c>
      <c r="G129" t="s" s="4">
        <v>860</v>
      </c>
      <c r="H129" t="s" s="4">
        <v>861</v>
      </c>
      <c r="I129" t="n" s="4">
        <v>161</v>
      </c>
      <c r="J129" t="n" s="4">
        <v>108.16</v>
      </c>
      <c r="K129" t="s" s="4">
        <v>862</v>
      </c>
      <c r="L129" t="n" s="4">
        <v>11.5</v>
      </c>
      <c r="M129" t="s" s="4">
        <v>863</v>
      </c>
    </row>
    <row r="130" hidden="0" ht="30" customHeight="1" spans="1:1">
      <c r="A130" t="str" s="6">
        <f>HYPERLINK("https://www.ti.com.cn/product/cn/TMP144", "TMP144")</f>
      </c>
      <c r="B130" t="s" s="4">
        <v>864</v>
      </c>
      <c r="C130" t="str" s="6">
        <f>HYPERLINK("https://www.ti.com.cn/cn/lit/gpn/TMP144", "PDF data sheet")</f>
      </c>
      <c r="D130" t="str" s="6">
        <f>HYPERLINK("https://www.ti.com.cn/document-viewer/cn/TMP144/datasheet", "HTML data sheet")</f>
      </c>
      <c r="E130" t="s" s="4">
        <v>865</v>
      </c>
      <c r="F130" t="s" s="4">
        <v>866</v>
      </c>
      <c r="G130" t="s" s="4">
        <v>867</v>
      </c>
      <c r="H130" t="s" s="4">
        <v>868</v>
      </c>
      <c r="I130" t="n" s="4">
        <v>4</v>
      </c>
      <c r="J130" t="s" s="4">
        <v>869</v>
      </c>
      <c r="K130" t="s" s="4">
        <v>870</v>
      </c>
      <c r="L130" t="n" s="4">
        <v>0.16</v>
      </c>
      <c r="M130" t="s" s="4">
        <v>871</v>
      </c>
    </row>
    <row r="131" hidden="0" ht="30" customHeight="1" spans="1:1">
      <c r="A131" t="str" s="6">
        <f>HYPERLINK("https://www.ti.com.cn/product/cn/TMP117", "TMP117")</f>
      </c>
      <c r="B131" t="s" s="4">
        <v>872</v>
      </c>
      <c r="C131" t="str" s="6">
        <f>HYPERLINK("https://www.ti.com.cn/cn/lit/gpn/TMP117", "PDF data sheet")</f>
      </c>
      <c r="D131" t="str" s="6">
        <f>HYPERLINK("https://www.ti.com.cn/document-viewer/cn/TMP117/datasheet", "HTML data sheet")</f>
      </c>
      <c r="E131" t="s" s="4">
        <v>873</v>
      </c>
      <c r="F131" t="s" s="4">
        <v>874</v>
      </c>
      <c r="G131" t="s" s="4">
        <v>875</v>
      </c>
      <c r="H131" t="s" s="4">
        <v>876</v>
      </c>
      <c r="I131" t="n" s="4">
        <v>6</v>
      </c>
      <c r="J131" t="s" s="4">
        <v>877</v>
      </c>
      <c r="K131" t="s" s="4">
        <v>878</v>
      </c>
      <c r="L131" t="n" s="4">
        <v>0.8</v>
      </c>
      <c r="M131" t="s" s="4">
        <v>879</v>
      </c>
    </row>
    <row r="132" hidden="0" ht="30" customHeight="1" spans="1:1">
      <c r="A132" t="str" s="6">
        <f>HYPERLINK("https://www.ti.com.cn/product/cn/PGA305", "PGA305")</f>
      </c>
      <c r="B132" t="s" s="4">
        <v>880</v>
      </c>
      <c r="C132" t="str" s="6">
        <f>HYPERLINK("https://www.ti.com.cn/cn/lit/gpn/PGA305", "PDF data sheet")</f>
      </c>
      <c r="D132" t="str" s="6">
        <f>HYPERLINK("https://www.ti.com.cn/document-viewer/cn/PGA305/datasheet", "HTML data sheet")</f>
      </c>
      <c r="E132" t="s" s="4">
        <v>881</v>
      </c>
      <c r="F132" t="s" s="4">
        <v>882</v>
      </c>
      <c r="G132" t="s" s="4">
        <v>883</v>
      </c>
      <c r="H132" t="s" s="4">
        <v>884</v>
      </c>
      <c r="I132" t="n" s="4">
        <v>36</v>
      </c>
      <c r="J132" t="n" s="4">
        <v>36</v>
      </c>
      <c r="K132" t="s" s="4">
        <v>885</v>
      </c>
      <c r="L132" t="n" s="4">
        <v>3.485</v>
      </c>
      <c r="M132" t="s" s="4">
        <v>886</v>
      </c>
    </row>
    <row r="133" hidden="0" ht="30" customHeight="1" spans="1:1">
      <c r="A133" t="str" s="6">
        <f>HYPERLINK("https://www.ti.com.cn/product/cn/TMP236", "TMP236")</f>
      </c>
      <c r="B133" t="s" s="4">
        <v>887</v>
      </c>
      <c r="C133" t="str" s="6">
        <f>HYPERLINK("https://www.ti.com.cn/cn/lit/gpn/TMP236", "PDF data sheet")</f>
      </c>
      <c r="D133" t="str" s="6">
        <f>HYPERLINK("https://www.ti.com.cn/document-viewer/cn/TMP236/datasheet", "HTML data sheet")</f>
      </c>
      <c r="E133" t="s" s="4">
        <v>888</v>
      </c>
      <c r="F133" t="s" s="4">
        <v>889</v>
      </c>
      <c r="G133" t="s" s="4">
        <v>890</v>
      </c>
      <c r="H133" t="s" s="4">
        <v>891</v>
      </c>
      <c r="I133" t="s" s="4">
        <v>892</v>
      </c>
      <c r="J133" t="s" s="4">
        <v>893</v>
      </c>
      <c r="K133" t="s" s="4">
        <v>894</v>
      </c>
      <c r="L133" t="n" s="4">
        <v>0.099</v>
      </c>
      <c r="M133" t="s" s="4">
        <v>895</v>
      </c>
    </row>
    <row r="134" hidden="0" ht="30" customHeight="1" spans="1:1">
      <c r="A134" t="str" s="6">
        <f>HYPERLINK("https://www.ti.com.cn/product/cn/TMP1075", "TMP1075")</f>
      </c>
      <c r="B134" t="s" s="4">
        <v>896</v>
      </c>
      <c r="C134" t="str" s="6">
        <f>HYPERLINK("https://www.ti.com.cn/cn/lit/gpn/TMP1075", "PDF data sheet")</f>
      </c>
      <c r="D134" t="str" s="6">
        <f>HYPERLINK("https://www.ti.com.cn/document-viewer/cn/TMP1075/datasheet", "HTML data sheet")</f>
      </c>
      <c r="E134" t="s" s="4">
        <v>897</v>
      </c>
      <c r="F134" t="s" s="4">
        <v>898</v>
      </c>
      <c r="G134" t="s" s="4">
        <v>899</v>
      </c>
      <c r="H134" t="s" s="4">
        <v>900</v>
      </c>
      <c r="I134" t="s" s="4">
        <v>901</v>
      </c>
      <c r="J134" t="s" s="4">
        <v>902</v>
      </c>
      <c r="K134" t="s" s="4">
        <v>903</v>
      </c>
      <c r="L134" t="n" s="4">
        <v>0.15</v>
      </c>
      <c r="M134" t="s" s="4">
        <v>904</v>
      </c>
    </row>
    <row r="135" hidden="0" ht="30" customHeight="1" spans="1:1">
      <c r="A135" t="str" s="6">
        <f>HYPERLINK("https://www.ti.com.cn/product/cn/DRV5015", "DRV5015")</f>
      </c>
      <c r="B135" t="s" s="4">
        <v>905</v>
      </c>
      <c r="C135" t="str" s="6">
        <f>HYPERLINK("https://www.ti.com.cn/cn/lit/gpn/DRV5015", "PDF data sheet")</f>
      </c>
      <c r="D135" t="str" s="6">
        <f>HYPERLINK("https://www.ti.com.cn/document-viewer/cn/DRV5015/datasheet", "HTML data sheet")</f>
      </c>
      <c r="E135" t="s" s="4">
        <v>906</v>
      </c>
      <c r="F135" t="s" s="4">
        <v>907</v>
      </c>
      <c r="G135" t="s" s="4">
        <v>908</v>
      </c>
      <c r="H135" t="s" s="4">
        <v>909</v>
      </c>
      <c r="I135" t="n" s="4">
        <v>3</v>
      </c>
      <c r="J135" t="n" s="4">
        <v>6.9204</v>
      </c>
      <c r="K135" t="s" s="4">
        <v>910</v>
      </c>
      <c r="L135" t="n" s="4">
        <v>0.09</v>
      </c>
      <c r="M135" t="s" s="4">
        <v>911</v>
      </c>
    </row>
    <row r="136" hidden="0" ht="30" customHeight="1" spans="1:1">
      <c r="A136" t="str" s="6">
        <f>HYPERLINK("https://www.ti.com.cn/product/cn/HDC2080", "HDC2080")</f>
      </c>
      <c r="B136" t="s" s="4">
        <v>912</v>
      </c>
      <c r="C136" t="str" s="6">
        <f>HYPERLINK("https://www.ti.com.cn/cn/lit/gpn/HDC2080", "PDF data sheet")</f>
      </c>
      <c r="D136" t="str" s="6">
        <f>HYPERLINK("https://www.ti.com.cn/document-viewer/cn/HDC2080/datasheet", "HTML data sheet")</f>
      </c>
      <c r="E136" t="s" s="4">
        <v>913</v>
      </c>
      <c r="F136" t="s" s="4">
        <v>914</v>
      </c>
      <c r="G136" t="s" s="4">
        <v>915</v>
      </c>
      <c r="H136" t="s" s="4">
        <v>916</v>
      </c>
      <c r="I136" t="n" s="4">
        <v>6</v>
      </c>
      <c r="J136" t="n" s="4">
        <v>9</v>
      </c>
      <c r="K136" t="s" s="4">
        <v>917</v>
      </c>
      <c r="L136" t="n" s="4">
        <v>0.999</v>
      </c>
      <c r="M136" t="s" s="4">
        <v>918</v>
      </c>
    </row>
    <row r="137" hidden="0" ht="30" customHeight="1" spans="1:1">
      <c r="A137" t="str" s="6">
        <f>HYPERLINK("https://www.ti.com.cn/product/cn/DRV5056", "DRV5056")</f>
      </c>
      <c r="B137" t="s" s="4">
        <v>919</v>
      </c>
      <c r="C137" t="str" s="6">
        <f>HYPERLINK("https://www.ti.com.cn/cn/lit/gpn/DRV5056", "PDF data sheet")</f>
      </c>
      <c r="D137" t="str" s="6">
        <f>HYPERLINK("https://www.ti.com.cn/document-viewer/cn/DRV5056/datasheet", "HTML data sheet")</f>
      </c>
      <c r="E137" t="s" s="4">
        <v>920</v>
      </c>
      <c r="F137" t="s" s="4">
        <v>921</v>
      </c>
      <c r="G137" t="s" s="4">
        <v>922</v>
      </c>
      <c r="H137" t="s" s="4">
        <v>923</v>
      </c>
      <c r="I137" t="n" s="4">
        <v>3</v>
      </c>
      <c r="J137" t="s" s="4">
        <v>924</v>
      </c>
      <c r="K137" t="s" s="4">
        <v>925</v>
      </c>
      <c r="L137" t="n" s="4">
        <v>0.385</v>
      </c>
      <c r="M137" t="s" s="4">
        <v>926</v>
      </c>
    </row>
    <row r="138" hidden="0" ht="30" customHeight="1" spans="1:1">
      <c r="A138" t="str" s="6">
        <f>HYPERLINK("https://www.ti.com.cn/product/cn/AWR1642", "AWR1642")</f>
      </c>
      <c r="B138" t="s" s="4">
        <v>927</v>
      </c>
      <c r="C138" t="str" s="6">
        <f>HYPERLINK("https://www.ti.com.cn/cn/lit/gpn/AWR1642", "PDF data sheet")</f>
      </c>
      <c r="D138" t="str" s="6">
        <f>HYPERLINK("https://www.ti.com.cn/document-viewer/cn/AWR1642/datasheet", "HTML data sheet")</f>
      </c>
      <c r="E138" t="s" s="4">
        <v>928</v>
      </c>
      <c r="F138" t="s" s="4">
        <v>929</v>
      </c>
      <c r="G138" t="s" s="4">
        <v>930</v>
      </c>
      <c r="H138" t="s" s="4">
        <v>931</v>
      </c>
      <c r="I138" t="n" s="4">
        <v>161</v>
      </c>
      <c r="J138" t="n" s="4">
        <v>108.16</v>
      </c>
      <c r="K138" t="s" s="4">
        <v>932</v>
      </c>
      <c r="L138" t="n" s="4">
        <v>17.4</v>
      </c>
      <c r="M138" t="s" s="4">
        <v>933</v>
      </c>
    </row>
    <row r="139" hidden="0" ht="30" customHeight="1" spans="1:1">
      <c r="A139" t="str" s="6">
        <f>HYPERLINK("https://www.ti.com.cn/product/cn/IWR1642", "IWR1642")</f>
      </c>
      <c r="B139" t="s" s="4">
        <v>934</v>
      </c>
      <c r="C139" t="str" s="6">
        <f>HYPERLINK("https://www.ti.com.cn/cn/lit/gpn/IWR1642", "PDF data sheet")</f>
      </c>
      <c r="D139" t="str" s="6">
        <f>HYPERLINK("https://www.ti.com.cn/document-viewer/cn/IWR1642/datasheet", "HTML data sheet")</f>
      </c>
      <c r="E139" t="s" s="4">
        <v>935</v>
      </c>
      <c r="F139" t="s" s="4">
        <v>936</v>
      </c>
      <c r="G139" t="s" s="4">
        <v>937</v>
      </c>
      <c r="H139" t="s" s="4">
        <v>938</v>
      </c>
      <c r="I139" t="n" s="4">
        <v>161</v>
      </c>
      <c r="J139" t="n" s="4">
        <v>108.16</v>
      </c>
      <c r="K139" t="s" s="4">
        <v>939</v>
      </c>
      <c r="L139" t="n" s="4">
        <v>12</v>
      </c>
      <c r="M139" t="s" s="4">
        <v>940</v>
      </c>
    </row>
    <row r="140" hidden="0" ht="30" customHeight="1" spans="1:1">
      <c r="A140" t="str" s="6">
        <f>HYPERLINK("https://www.ti.com.cn/product/cn/OPT3101", "OPT3101")</f>
      </c>
      <c r="B140" t="s" s="4">
        <v>941</v>
      </c>
      <c r="C140" t="str" s="6">
        <f>HYPERLINK("https://www.ti.com.cn/cn/lit/gpn/OPT3101", "PDF data sheet")</f>
      </c>
      <c r="D140" t="str" s="6">
        <f>HYPERLINK("https://www.ti.com.cn/document-viewer/cn/OPT3101/datasheet", "HTML data sheet")</f>
      </c>
      <c r="E140" t="s" s="4">
        <v>942</v>
      </c>
      <c r="F140" t="s" s="4">
        <v>943</v>
      </c>
      <c r="G140" t="s" s="4">
        <v>944</v>
      </c>
      <c r="H140" t="s" s="4">
        <v>945</v>
      </c>
      <c r="I140" t="n" s="4">
        <v>28</v>
      </c>
      <c r="J140" t="n" s="4">
        <v>20</v>
      </c>
      <c r="K140" t="s" s="4">
        <v>946</v>
      </c>
      <c r="L140" t="n" s="4">
        <v>2.948</v>
      </c>
      <c r="M140" t="s" s="4">
        <v>947</v>
      </c>
    </row>
    <row r="141" hidden="0" ht="30" customHeight="1" spans="1:1">
      <c r="A141" t="str" s="6">
        <f>HYPERLINK("https://www.ti.com.cn/product/cn/DRV5055", "DRV5055")</f>
      </c>
      <c r="B141" t="s" s="4">
        <v>948</v>
      </c>
      <c r="C141" t="str" s="6">
        <f>HYPERLINK("https://www.ti.com.cn/cn/lit/gpn/DRV5055", "PDF data sheet")</f>
      </c>
      <c r="D141" t="str" s="6">
        <f>HYPERLINK("https://www.ti.com.cn/document-viewer/cn/DRV5055/datasheet", "HTML data sheet")</f>
      </c>
      <c r="E141" t="s" s="4">
        <v>949</v>
      </c>
      <c r="F141" t="s" s="4">
        <v>950</v>
      </c>
      <c r="G141" t="s" s="4">
        <v>951</v>
      </c>
      <c r="H141" t="s" s="4">
        <v>952</v>
      </c>
      <c r="I141" t="n" s="4">
        <v>3</v>
      </c>
      <c r="J141" t="s" s="4">
        <v>953</v>
      </c>
      <c r="K141" t="s" s="4">
        <v>954</v>
      </c>
      <c r="L141" t="n" s="4">
        <v>0.385</v>
      </c>
      <c r="M141" t="s" s="4">
        <v>955</v>
      </c>
    </row>
    <row r="142" hidden="0" ht="30" customHeight="1" spans="1:1">
      <c r="A142" t="str" s="6">
        <f>HYPERLINK("https://www.ti.com.cn/product/cn/PGA302", "PGA302")</f>
      </c>
      <c r="B142" t="s" s="4">
        <v>956</v>
      </c>
      <c r="C142" t="str" s="6">
        <f>HYPERLINK("https://www.ti.com.cn/cn/lit/gpn/PGA302", "PDF data sheet")</f>
      </c>
      <c r="D142" t="str" s="6">
        <f>HYPERLINK("https://www.ti.com.cn/document-viewer/cn/PGA302/datasheet", "HTML data sheet")</f>
      </c>
      <c r="E142" t="s" s="4">
        <v>957</v>
      </c>
      <c r="F142" t="s" s="4">
        <v>958</v>
      </c>
      <c r="G142" t="s" s="4">
        <v>959</v>
      </c>
      <c r="H142" t="s" s="4">
        <v>960</v>
      </c>
      <c r="I142" t="n" s="4">
        <v>16</v>
      </c>
      <c r="J142" t="n" s="4">
        <v>32</v>
      </c>
      <c r="K142" t="s" s="4">
        <v>961</v>
      </c>
      <c r="L142" t="n" s="4">
        <v>1.888</v>
      </c>
      <c r="M142" t="s" s="4">
        <v>962</v>
      </c>
    </row>
    <row r="143" hidden="0" ht="30" customHeight="1" spans="1:1">
      <c r="A143" t="str" s="6">
        <f>HYPERLINK("https://www.ti.com.cn/product/cn/MSP430FR6045", "MSP430FR6045")</f>
      </c>
      <c r="B143" t="s" s="4">
        <v>963</v>
      </c>
      <c r="C143" t="str" s="6">
        <f>HYPERLINK("https://www.ti.com.cn/cn/lit/gpn/MSP430FR6045", "PDF data sheet")</f>
      </c>
      <c r="D143" t="str" s="6">
        <f>HYPERLINK("https://www.ti.com.cn/document-viewer/cn/MSP430FR6045/datasheet", "HTML data sheet")</f>
      </c>
      <c r="E143" t="s" s="4">
        <v>964</v>
      </c>
      <c r="F143" t="s" s="4">
        <v>965</v>
      </c>
      <c r="G143" t="s" s="4">
        <v>966</v>
      </c>
      <c r="H143" t="s" s="4">
        <v>967</v>
      </c>
      <c r="I143" t="n" s="4">
        <v>100</v>
      </c>
      <c r="J143" t="n" s="4">
        <v>256</v>
      </c>
      <c r="K143" t="s" s="4">
        <v>968</v>
      </c>
      <c r="L143" t="n" s="4">
        <v>6.161</v>
      </c>
      <c r="M143" t="s" s="4">
        <v>969</v>
      </c>
    </row>
    <row r="144" hidden="0" ht="30" customHeight="1" spans="1:1">
      <c r="A144" t="str" s="6">
        <f>HYPERLINK("https://www.ti.com.cn/product/cn/TMP235", "TMP235")</f>
      </c>
      <c r="B144" t="s" s="4">
        <v>970</v>
      </c>
      <c r="C144" t="str" s="6">
        <f>HYPERLINK("https://www.ti.com.cn/cn/lit/gpn/TMP235", "PDF data sheet")</f>
      </c>
      <c r="D144" t="str" s="6">
        <f>HYPERLINK("https://www.ti.com.cn/document-viewer/cn/TMP235/datasheet", "HTML data sheet")</f>
      </c>
      <c r="E144" t="s" s="4">
        <v>971</v>
      </c>
      <c r="F144" t="s" s="4">
        <v>972</v>
      </c>
      <c r="G144" t="s" s="4">
        <v>973</v>
      </c>
      <c r="H144" t="s" s="4">
        <v>974</v>
      </c>
      <c r="I144" t="s" s="4">
        <v>975</v>
      </c>
      <c r="J144" t="s" s="4">
        <v>976</v>
      </c>
      <c r="K144" t="s" s="4">
        <v>977</v>
      </c>
      <c r="L144" t="n" s="4">
        <v>0.099</v>
      </c>
      <c r="M144" t="s" s="4">
        <v>978</v>
      </c>
    </row>
    <row r="145" hidden="0" ht="30" customHeight="1" spans="1:1">
      <c r="A145" t="str" s="6">
        <f>HYPERLINK("https://www.ti.com.cn/product/cn/DRV5011", "DRV5011")</f>
      </c>
      <c r="B145" t="s" s="4">
        <v>979</v>
      </c>
      <c r="C145" t="str" s="6">
        <f>HYPERLINK("https://www.ti.com.cn/cn/lit/gpn/DRV5011", "PDF data sheet")</f>
      </c>
      <c r="D145" t="str" s="6">
        <f>HYPERLINK("https://www.ti.com.cn/document-viewer/cn/DRV5011/datasheet", "HTML data sheet")</f>
      </c>
      <c r="E145" t="s" s="4">
        <v>980</v>
      </c>
      <c r="F145" t="s" s="4">
        <v>981</v>
      </c>
      <c r="G145" t="s" s="4">
        <v>982</v>
      </c>
      <c r="H145" t="s" s="4">
        <v>983</v>
      </c>
      <c r="I145" t="s" s="4">
        <v>984</v>
      </c>
      <c r="J145" t="s" s="4">
        <v>985</v>
      </c>
      <c r="K145" t="s" s="4">
        <v>986</v>
      </c>
      <c r="L145" t="n" s="4">
        <v>0.099</v>
      </c>
      <c r="M145" t="s" s="4">
        <v>987</v>
      </c>
    </row>
    <row r="146" hidden="0" ht="30" customHeight="1" spans="1:1">
      <c r="A146" t="str" s="6">
        <f>HYPERLINK("https://www.ti.com.cn/product/cn/LDC2112", "LDC2112")</f>
      </c>
      <c r="B146" t="s" s="4">
        <v>988</v>
      </c>
      <c r="C146" t="str" s="6">
        <f>HYPERLINK("https://www.ti.com.cn/cn/lit/gpn/LDC2112", "PDF data sheet")</f>
      </c>
      <c r="D146" t="str" s="6">
        <f>HYPERLINK("https://www.ti.com.cn/document-viewer/cn/LDC2112/datasheet", "HTML data sheet")</f>
      </c>
      <c r="E146" t="s" s="4">
        <v>989</v>
      </c>
      <c r="F146" t="s" s="4">
        <v>990</v>
      </c>
      <c r="G146" t="s" s="4">
        <v>991</v>
      </c>
      <c r="H146" t="s" s="4">
        <v>992</v>
      </c>
      <c r="I146" t="n" s="4">
        <v>16</v>
      </c>
      <c r="J146" t="s" s="4">
        <v>993</v>
      </c>
      <c r="K146" t="s" s="4">
        <v>994</v>
      </c>
      <c r="L146" t="n" s="4">
        <v>0.869</v>
      </c>
      <c r="M146" t="s" s="4">
        <v>995</v>
      </c>
    </row>
    <row r="147" hidden="0" ht="30" customHeight="1" spans="1:1">
      <c r="A147" t="str" s="6">
        <f>HYPERLINK("https://www.ti.com.cn/product/cn/TMP461-SP", "TMP461-SP")</f>
      </c>
      <c r="B147" t="s" s="4">
        <v>996</v>
      </c>
      <c r="C147" t="str" s="6">
        <f>HYPERLINK("https://www.ti.com.cn/cn/lit/gpn/TMP461-SP", "PDF data sheet")</f>
      </c>
      <c r="D147" t="str" s="6">
        <f>HYPERLINK("https://www.ti.com.cn/document-viewer/cn/TMP461-SP/datasheet", "HTML data sheet")</f>
      </c>
      <c r="E147" t="s" s="4">
        <v>997</v>
      </c>
      <c r="F147" t="s" s="4">
        <v>998</v>
      </c>
      <c r="G147" t="s" s="4">
        <v>999</v>
      </c>
      <c r="H147" t="s" s="4">
        <v>1000</v>
      </c>
      <c r="I147" t="n" s="4">
        <v>10</v>
      </c>
      <c r="J147" t="n" s="4">
        <v>45.4896</v>
      </c>
      <c r="K147" t="s" s="4">
        <v>1001</v>
      </c>
      <c r="L147" t="n" s="4">
        <v>1454.11</v>
      </c>
      <c r="M147" t="s" s="4">
        <v>1002</v>
      </c>
    </row>
    <row r="148" hidden="0" ht="30" customHeight="1" spans="1:1">
      <c r="A148" t="str" s="6">
        <f>HYPERLINK("https://www.ti.com.cn/product/cn/OPT3007", "OPT3007")</f>
      </c>
      <c r="B148" t="s" s="4">
        <v>1003</v>
      </c>
      <c r="C148" t="str" s="6">
        <f>HYPERLINK("https://www.ti.com.cn/cn/lit/gpn/OPT3007", "PDF data sheet")</f>
      </c>
      <c r="D148" t="str" s="6">
        <f>HYPERLINK("https://www.ti.com.cn/document-viewer/cn/OPT3007/datasheet", "HTML data sheet")</f>
      </c>
      <c r="E148" t="s" s="4">
        <v>1004</v>
      </c>
      <c r="F148" t="s" s="4">
        <v>1005</v>
      </c>
      <c r="G148" t="s" s="4">
        <v>1006</v>
      </c>
      <c r="H148" t="s" s="4">
        <v>1007</v>
      </c>
      <c r="I148" t="n" s="4">
        <v>6</v>
      </c>
      <c r="J148" t="n" s="4">
        <v>0.7636</v>
      </c>
      <c r="K148" t="s" s="4">
        <v>1008</v>
      </c>
      <c r="L148" t="n" s="4">
        <v>0.73</v>
      </c>
      <c r="M148" t="s" s="4">
        <v>1009</v>
      </c>
    </row>
    <row r="149" hidden="0" ht="30" customHeight="1" spans="1:1">
      <c r="A149" t="str" s="6">
        <f>HYPERLINK("https://www.ti.com.cn/product/cn/DRV5012", "DRV5012")</f>
      </c>
      <c r="B149" t="s" s="4">
        <v>1010</v>
      </c>
      <c r="C149" t="str" s="6">
        <f>HYPERLINK("https://www.ti.com.cn/cn/lit/gpn/DRV5012", "PDF data sheet")</f>
      </c>
      <c r="D149" t="str" s="6">
        <f>HYPERLINK("https://www.ti.com.cn/document-viewer/cn/DRV5012/datasheet", "HTML data sheet")</f>
      </c>
      <c r="E149" t="s" s="4">
        <v>1011</v>
      </c>
      <c r="F149" t="s" s="4">
        <v>1012</v>
      </c>
      <c r="G149" t="s" s="4">
        <v>1013</v>
      </c>
      <c r="H149" t="s" s="4">
        <v>1014</v>
      </c>
      <c r="I149" t="n" s="4">
        <v>4</v>
      </c>
      <c r="J149" t="n" s="4">
        <v>1.54</v>
      </c>
      <c r="K149" t="s" s="4">
        <v>1015</v>
      </c>
      <c r="L149" t="n" s="4">
        <v>0.132</v>
      </c>
      <c r="M149" t="s" s="4">
        <v>1016</v>
      </c>
    </row>
    <row r="150" hidden="0" ht="30" customHeight="1" spans="1:1">
      <c r="A150" t="str" s="6">
        <f>HYPERLINK("https://www.ti.com.cn/product/cn/HDC2010", "HDC2010")</f>
      </c>
      <c r="B150" t="s" s="4">
        <v>1017</v>
      </c>
      <c r="C150" t="str" s="6">
        <f>HYPERLINK("https://www.ti.com.cn/cn/lit/gpn/HDC2010", "PDF data sheet")</f>
      </c>
      <c r="D150" t="str" s="6">
        <f>HYPERLINK("https://www.ti.com.cn/document-viewer/cn/HDC2010/datasheet", "HTML data sheet")</f>
      </c>
      <c r="E150" t="s" s="4">
        <v>1018</v>
      </c>
      <c r="F150" t="s" s="4">
        <v>1019</v>
      </c>
      <c r="G150" t="s" s="4">
        <v>1020</v>
      </c>
      <c r="H150" t="s" s="4">
        <v>1021</v>
      </c>
      <c r="I150" t="n" s="4">
        <v>6</v>
      </c>
      <c r="J150" t="n" s="4">
        <v>2.25</v>
      </c>
      <c r="K150" t="s" s="4">
        <v>1022</v>
      </c>
      <c r="L150" t="n" s="4">
        <v>0.899</v>
      </c>
      <c r="M150" t="s" s="4">
        <v>1023</v>
      </c>
    </row>
    <row r="151" hidden="0" ht="30" customHeight="1" spans="1:1">
      <c r="A151" t="str" s="6">
        <f>HYPERLINK("https://www.ti.com.cn/product/cn/TMP100-Q1", "TMP100-Q1")</f>
      </c>
      <c r="B151" t="s" s="4">
        <v>1024</v>
      </c>
      <c r="C151" t="str" s="6">
        <f>HYPERLINK("https://www.ti.com.cn/cn/lit/gpn/TMP100-Q1", "PDF data sheet")</f>
      </c>
      <c r="D151" t="str" s="6">
        <f>HYPERLINK("https://www.ti.com.cn/document-viewer/cn/TMP100-Q1/datasheet", "HTML data sheet")</f>
      </c>
      <c r="E151" t="s" s="4">
        <v>1025</v>
      </c>
      <c r="F151" t="s" s="4">
        <v>1026</v>
      </c>
      <c r="G151" t="s" s="4">
        <v>1027</v>
      </c>
      <c r="H151" t="s" s="4">
        <v>1028</v>
      </c>
      <c r="I151" t="n" s="4">
        <v>6</v>
      </c>
      <c r="J151" t="n" s="4">
        <v>8.12</v>
      </c>
      <c r="K151" t="s" s="4">
        <v>1029</v>
      </c>
      <c r="L151" t="n" s="4">
        <v>0.78</v>
      </c>
      <c r="M151" t="s" s="4">
        <v>1030</v>
      </c>
    </row>
    <row r="152" hidden="0" ht="30" customHeight="1" spans="1:1">
      <c r="A152" t="str" s="6">
        <f>HYPERLINK("https://www.ti.com.cn/product/cn/TMP116", "TMP116")</f>
      </c>
      <c r="B152" t="s" s="4">
        <v>1031</v>
      </c>
      <c r="C152" t="str" s="6">
        <f>HYPERLINK("https://www.ti.com.cn/cn/lit/gpn/TMP116", "PDF data sheet")</f>
      </c>
      <c r="D152" t="str" s="6">
        <f>HYPERLINK("https://www.ti.com.cn/document-viewer/cn/TMP116/datasheet", "HTML data sheet")</f>
      </c>
      <c r="E152" t="s" s="4">
        <v>1032</v>
      </c>
      <c r="F152" t="s" s="4">
        <v>1033</v>
      </c>
      <c r="G152" t="s" s="4">
        <v>1034</v>
      </c>
      <c r="H152" t="s" s="4">
        <v>1035</v>
      </c>
      <c r="I152" t="n" s="4">
        <v>6</v>
      </c>
      <c r="J152" t="n" s="4">
        <v>4</v>
      </c>
      <c r="K152" t="s" s="4">
        <v>1036</v>
      </c>
      <c r="L152" t="n" s="4">
        <v>0.7</v>
      </c>
      <c r="M152" t="s" s="4">
        <v>1037</v>
      </c>
    </row>
    <row r="153" hidden="0" ht="30" customHeight="1" spans="1:1">
      <c r="A153" t="str" s="6">
        <f>HYPERLINK("https://www.ti.com.cn/product/cn/TMP464", "TMP464")</f>
      </c>
      <c r="B153" t="s" s="4">
        <v>1038</v>
      </c>
      <c r="C153" t="str" s="6">
        <f>HYPERLINK("https://www.ti.com.cn/cn/lit/gpn/TMP464", "PDF data sheet")</f>
      </c>
      <c r="D153" t="str" s="6">
        <f>HYPERLINK("https://www.ti.com.cn/document-viewer/cn/TMP464/datasheet", "HTML data sheet")</f>
      </c>
      <c r="E153" t="s" s="4">
        <v>1039</v>
      </c>
      <c r="F153" t="s" s="4">
        <v>1040</v>
      </c>
      <c r="G153" t="s" s="4">
        <v>1041</v>
      </c>
      <c r="H153" t="s" s="4">
        <v>1042</v>
      </c>
      <c r="I153" t="n" s="4">
        <v>16</v>
      </c>
      <c r="J153" t="n" s="4">
        <v>9</v>
      </c>
      <c r="K153" t="s" s="4">
        <v>1043</v>
      </c>
      <c r="L153" t="n" s="4">
        <v>0.932</v>
      </c>
      <c r="M153" t="s" s="4">
        <v>1044</v>
      </c>
    </row>
    <row r="154" hidden="0" ht="30" customHeight="1" spans="1:1">
      <c r="A154" t="str" s="6">
        <f>HYPERLINK("https://www.ti.com.cn/product/cn/PGA460", "PGA460")</f>
      </c>
      <c r="B154" t="s" s="4">
        <v>1045</v>
      </c>
      <c r="C154" t="str" s="6">
        <f>HYPERLINK("https://www.ti.com.cn/cn/lit/gpn/PGA460", "PDF data sheet")</f>
      </c>
      <c r="D154" t="str" s="6">
        <f>HYPERLINK("https://www.ti.com.cn/document-viewer/cn/PGA460/datasheet", "HTML data sheet")</f>
      </c>
      <c r="E154" t="s" s="4">
        <v>1046</v>
      </c>
      <c r="F154" t="s" s="4">
        <v>1047</v>
      </c>
      <c r="G154" t="s" s="4">
        <v>1048</v>
      </c>
      <c r="H154" t="s" s="4">
        <v>1049</v>
      </c>
      <c r="I154" t="n" s="4">
        <v>16</v>
      </c>
      <c r="J154" t="n" s="4">
        <v>32</v>
      </c>
      <c r="K154" t="s" s="4">
        <v>1050</v>
      </c>
      <c r="L154" t="n" s="4">
        <v>1.45</v>
      </c>
      <c r="M154" t="s" s="4">
        <v>1051</v>
      </c>
    </row>
    <row r="155" hidden="0" ht="30" customHeight="1" spans="1:1">
      <c r="A155" t="str" s="6">
        <f>HYPERLINK("https://www.ti.com.cn/product/cn/DRV5032", "DRV5032")</f>
      </c>
      <c r="B155" t="s" s="4">
        <v>1052</v>
      </c>
      <c r="C155" t="str" s="6">
        <f>HYPERLINK("https://www.ti.com.cn/cn/lit/gpn/DRV5032", "PDF data sheet")</f>
      </c>
      <c r="D155" t="str" s="6">
        <f>HYPERLINK("https://www.ti.com.cn/document-viewer/cn/DRV5032/datasheet", "HTML data sheet")</f>
      </c>
      <c r="E155" t="s" s="4">
        <v>1053</v>
      </c>
      <c r="F155" t="s" s="4">
        <v>1054</v>
      </c>
      <c r="G155" t="s" s="4">
        <v>1055</v>
      </c>
      <c r="H155" t="s" s="4">
        <v>1056</v>
      </c>
      <c r="I155" t="s" s="4">
        <v>1057</v>
      </c>
      <c r="J155" t="s" s="4">
        <v>1058</v>
      </c>
      <c r="K155" t="s" s="4">
        <v>1059</v>
      </c>
      <c r="L155" t="n" s="4">
        <v>0.095</v>
      </c>
      <c r="M155" t="s" s="4">
        <v>1060</v>
      </c>
    </row>
    <row r="156" hidden="0" ht="30" customHeight="1" spans="1:1">
      <c r="A156" t="str" s="6">
        <f>HYPERLINK("https://www.ti.com.cn/product/cn/OPT3001-Q1", "OPT3001-Q1")</f>
      </c>
      <c r="B156" t="s" s="4">
        <v>1061</v>
      </c>
      <c r="C156" t="str" s="6">
        <f>HYPERLINK("https://www.ti.com.cn/cn/lit/gpn/OPT3001-Q1", "PDF data sheet")</f>
      </c>
      <c r="D156" t="str" s="6">
        <f>HYPERLINK("https://www.ti.com.cn/document-viewer/cn/OPT3001-Q1/datasheet", "HTML data sheet")</f>
      </c>
      <c r="E156" t="s" s="4">
        <v>1062</v>
      </c>
      <c r="F156" t="s" s="4">
        <v>1063</v>
      </c>
      <c r="G156" t="s" s="4">
        <v>1064</v>
      </c>
      <c r="H156" t="s" s="4">
        <v>1065</v>
      </c>
      <c r="I156" t="n" s="4">
        <v>6</v>
      </c>
      <c r="J156" t="n" s="4">
        <v>4</v>
      </c>
      <c r="K156" t="s" s="4">
        <v>1066</v>
      </c>
      <c r="L156" t="n" s="4">
        <v>0.999</v>
      </c>
      <c r="M156" t="s" s="4">
        <v>1067</v>
      </c>
    </row>
    <row r="157" hidden="0" ht="30" customHeight="1" spans="1:1">
      <c r="A157" t="str" s="6">
        <f>HYPERLINK("https://www.ti.com.cn/product/cn/PGA460-Q1", "PGA460-Q1")</f>
      </c>
      <c r="B157" t="s" s="4">
        <v>1068</v>
      </c>
      <c r="C157" t="str" s="6">
        <f>HYPERLINK("https://www.ti.com.cn/cn/lit/gpn/PGA460-Q1", "PDF data sheet")</f>
      </c>
      <c r="D157" t="str" s="6">
        <f>HYPERLINK("https://www.ti.com.cn/document-viewer/cn/PGA460-Q1/datasheet", "HTML data sheet")</f>
      </c>
      <c r="E157" t="s" s="4">
        <v>1069</v>
      </c>
      <c r="F157" t="s" s="4">
        <v>1070</v>
      </c>
      <c r="G157" t="s" s="4">
        <v>1071</v>
      </c>
      <c r="H157" t="s" s="4">
        <v>1072</v>
      </c>
      <c r="I157" t="n" s="4">
        <v>16</v>
      </c>
      <c r="J157" t="n" s="4">
        <v>32</v>
      </c>
      <c r="K157" t="s" s="4">
        <v>1073</v>
      </c>
      <c r="L157" t="n" s="4">
        <v>1.595</v>
      </c>
      <c r="M157" t="s" s="4">
        <v>1074</v>
      </c>
    </row>
    <row r="158" hidden="0" ht="30" customHeight="1" spans="1:1">
      <c r="A158" t="str" s="6">
        <f>HYPERLINK("https://www.ti.com.cn/product/cn/LDC2114", "LDC2114")</f>
      </c>
      <c r="B158" t="s" s="4">
        <v>1075</v>
      </c>
      <c r="C158" t="str" s="6">
        <f>HYPERLINK("https://www.ti.com.cn/cn/lit/gpn/LDC2114", "PDF data sheet")</f>
      </c>
      <c r="D158" t="str" s="6">
        <f>HYPERLINK("https://www.ti.com.cn/document-viewer/cn/LDC2114/datasheet", "HTML data sheet")</f>
      </c>
      <c r="E158" t="s" s="4">
        <v>1076</v>
      </c>
      <c r="F158" t="s" s="4">
        <v>1077</v>
      </c>
      <c r="G158" t="s" s="4">
        <v>1078</v>
      </c>
      <c r="H158" t="s" s="4">
        <v>1079</v>
      </c>
      <c r="I158" t="n" s="4">
        <v>16</v>
      </c>
      <c r="J158" t="s" s="4">
        <v>1080</v>
      </c>
      <c r="K158" t="s" s="4">
        <v>1081</v>
      </c>
      <c r="L158" t="n" s="4">
        <v>1.067</v>
      </c>
      <c r="M158" t="s" s="4">
        <v>1082</v>
      </c>
    </row>
    <row r="159" hidden="0" ht="30" customHeight="1" spans="1:1">
      <c r="A159" t="str" s="6">
        <f>HYPERLINK("https://www.ti.com.cn/product/cn/TMP708-Q1", "TMP708-Q1")</f>
      </c>
      <c r="B159" t="s" s="4">
        <v>1083</v>
      </c>
      <c r="C159" t="str" s="6">
        <f>HYPERLINK("https://www.ti.com.cn/cn/lit/gpn/TMP708-Q1", "PDF data sheet")</f>
      </c>
      <c r="D159" t="str" s="6">
        <f>HYPERLINK("https://www.ti.com.cn/document-viewer/cn/TMP708-Q1/datasheet", "HTML data sheet")</f>
      </c>
      <c r="E159" t="s" s="4">
        <v>1084</v>
      </c>
      <c r="F159" t="s" s="4">
        <v>1085</v>
      </c>
      <c r="G159" t="s" s="4">
        <v>1086</v>
      </c>
      <c r="H159" t="s" s="4">
        <v>1087</v>
      </c>
      <c r="I159" t="n" s="4">
        <v>5</v>
      </c>
      <c r="J159" t="n" s="4">
        <v>8.12</v>
      </c>
      <c r="K159" t="s" s="4">
        <v>1088</v>
      </c>
      <c r="L159" t="n" s="4">
        <v>0.156</v>
      </c>
      <c r="M159" t="s" s="4">
        <v>1089</v>
      </c>
    </row>
    <row r="160" hidden="0" ht="30" customHeight="1" spans="1:1">
      <c r="A160" t="str" s="6">
        <f>HYPERLINK("https://www.ti.com.cn/product/cn/TMP709-Q1", "TMP709-Q1")</f>
      </c>
      <c r="B160" t="s" s="4">
        <v>1090</v>
      </c>
      <c r="C160" t="str" s="6">
        <f>HYPERLINK("https://www.ti.com.cn/cn/lit/gpn/TMP709-Q1", "PDF data sheet")</f>
      </c>
      <c r="D160" t="str" s="6">
        <f>HYPERLINK("https://www.ti.com.cn/document-viewer/cn/TMP709-Q1/datasheet", "HTML data sheet")</f>
      </c>
      <c r="E160" t="s" s="4">
        <v>1091</v>
      </c>
      <c r="F160" t="s" s="4">
        <v>1092</v>
      </c>
      <c r="G160" t="s" s="4">
        <v>1093</v>
      </c>
      <c r="H160" t="s" s="4">
        <v>1094</v>
      </c>
      <c r="I160" t="n" s="4">
        <v>5</v>
      </c>
      <c r="J160" t="n" s="4">
        <v>8.12</v>
      </c>
      <c r="K160" t="s" s="4">
        <v>1095</v>
      </c>
      <c r="L160" t="n" s="4">
        <v>0.156</v>
      </c>
      <c r="M160" t="s" s="4">
        <v>1096</v>
      </c>
    </row>
    <row r="161" hidden="0" ht="30" customHeight="1" spans="1:1">
      <c r="A161" t="str" s="6">
        <f>HYPERLINK("https://www.ti.com.cn/product/cn/LM73-Q1", "LM73-Q1")</f>
      </c>
      <c r="B161" t="s" s="4">
        <v>1097</v>
      </c>
      <c r="C161" t="str" s="6">
        <f>HYPERLINK("https://www.ti.com.cn/cn/lit/gpn/LM73-Q1", "PDF data sheet")</f>
      </c>
      <c r="D161" t="str" s="6">
        <f>HYPERLINK("https://www.ti.com.cn/document-viewer/cn/LM73-Q1/datasheet", "HTML data sheet")</f>
      </c>
      <c r="E161" t="s" s="4">
        <v>1098</v>
      </c>
      <c r="F161" t="s" s="4">
        <v>1099</v>
      </c>
      <c r="G161" t="s" s="4">
        <v>1100</v>
      </c>
      <c r="H161" t="s" s="4">
        <v>1101</v>
      </c>
      <c r="I161" t="n" s="4">
        <v>6</v>
      </c>
      <c r="J161" t="n" s="4">
        <v>8.12</v>
      </c>
      <c r="K161" t="s" s="4">
        <v>1102</v>
      </c>
      <c r="L161" t="n" s="4">
        <v>1.185</v>
      </c>
      <c r="M161" t="s" s="4">
        <v>1103</v>
      </c>
    </row>
    <row r="162" hidden="0" ht="30" customHeight="1" spans="1:1">
      <c r="A162" t="str" s="6">
        <f>HYPERLINK("https://www.ti.com.cn/product/cn/DRV401-Q1", "DRV401-Q1")</f>
      </c>
      <c r="B162" t="s" s="4">
        <v>1104</v>
      </c>
      <c r="C162" t="str" s="6">
        <f>HYPERLINK("https://www.ti.com.cn/cn/lit/gpn/DRV401-Q1", "PDF data sheet")</f>
      </c>
      <c r="D162" t="str" s="6">
        <f>HYPERLINK("https://www.ti.com.cn/document-viewer/cn/DRV401-Q1/datasheet", "HTML data sheet")</f>
      </c>
      <c r="E162" t="s" s="4">
        <v>1105</v>
      </c>
      <c r="F162" t="s" s="4">
        <v>1106</v>
      </c>
      <c r="G162" t="s" s="4">
        <v>1107</v>
      </c>
      <c r="H162" t="s" s="4">
        <v>1108</v>
      </c>
      <c r="I162" t="n" s="4">
        <v>20</v>
      </c>
      <c r="J162" t="n" s="4">
        <v>25</v>
      </c>
      <c r="K162" t="s" s="4">
        <v>1109</v>
      </c>
      <c r="L162" t="n" s="4">
        <v>2.466</v>
      </c>
      <c r="M162" t="s" s="4">
        <v>1110</v>
      </c>
    </row>
    <row r="163" hidden="0" ht="30" customHeight="1" spans="1:1">
      <c r="A163" t="str" s="6">
        <f>HYPERLINK("https://www.ti.com.cn/product/cn/PGA970", "PGA970")</f>
      </c>
      <c r="B163" t="s" s="4">
        <v>1111</v>
      </c>
      <c r="C163" t="str" s="6">
        <f>HYPERLINK("https://www.ti.com.cn/cn/lit/gpn/PGA970", "PDF data sheet")</f>
      </c>
      <c r="D163" t="str" s="6">
        <f>HYPERLINK("https://www.ti.com.cn/document-viewer/cn/PGA970/datasheet", "HTML data sheet")</f>
      </c>
      <c r="E163" t="s" s="4">
        <v>1112</v>
      </c>
      <c r="F163" t="s" s="4">
        <v>1113</v>
      </c>
      <c r="G163" t="s" s="4">
        <v>1114</v>
      </c>
      <c r="H163" t="s" s="4">
        <v>1115</v>
      </c>
      <c r="I163" t="n" s="4">
        <v>48</v>
      </c>
      <c r="J163" t="n" s="4">
        <v>81</v>
      </c>
      <c r="K163" t="s" s="4">
        <v>1116</v>
      </c>
      <c r="L163" t="n" s="4">
        <v>9.486</v>
      </c>
      <c r="M163" t="s" s="4">
        <v>1117</v>
      </c>
    </row>
    <row r="164" hidden="0" ht="30" customHeight="1" spans="1:1">
      <c r="A164" t="str" s="6">
        <f>HYPERLINK("https://www.ti.com.cn/product/cn/TMP421-Q1", "TMP421-Q1")</f>
      </c>
      <c r="B164" t="s" s="4">
        <v>1118</v>
      </c>
      <c r="C164" t="str" s="6">
        <f>HYPERLINK("https://www.ti.com.cn/cn/lit/gpn/TMP421-Q1", "PDF data sheet")</f>
      </c>
      <c r="D164" t="str" s="6">
        <f>HYPERLINK("https://www.ti.com.cn/document-viewer/cn/TMP421-Q1/datasheet", "HTML data sheet")</f>
      </c>
      <c r="E164" t="s" s="4">
        <v>1119</v>
      </c>
      <c r="F164" t="s" s="4">
        <v>1120</v>
      </c>
      <c r="G164" t="s" s="4">
        <v>1121</v>
      </c>
      <c r="H164" t="s" s="4">
        <v>1122</v>
      </c>
      <c r="I164" t="n" s="4">
        <v>8</v>
      </c>
      <c r="J164" t="n" s="4">
        <v>4.64</v>
      </c>
      <c r="K164" t="s" s="4">
        <v>1123</v>
      </c>
      <c r="L164" t="n" s="4">
        <v>0.657</v>
      </c>
      <c r="M164" t="s" s="4">
        <v>1124</v>
      </c>
    </row>
    <row r="165" hidden="0" ht="30" customHeight="1" spans="1:1">
      <c r="A165" t="str" s="6">
        <f>HYPERLINK("https://www.ti.com.cn/product/cn/TMP422-Q1", "TMP422-Q1")</f>
      </c>
      <c r="B165" t="s" s="4">
        <v>1125</v>
      </c>
      <c r="C165" t="str" s="6">
        <f>HYPERLINK("https://www.ti.com.cn/cn/lit/gpn/TMP422-Q1", "PDF data sheet")</f>
      </c>
      <c r="D165" t="str" s="6">
        <f>HYPERLINK("https://www.ti.com.cn/document-viewer/cn/TMP422-Q1/datasheet", "HTML data sheet")</f>
      </c>
      <c r="E165" t="s" s="4">
        <v>1126</v>
      </c>
      <c r="F165" t="s" s="4">
        <v>1127</v>
      </c>
      <c r="G165" t="s" s="4">
        <v>1128</v>
      </c>
      <c r="H165" t="s" s="4">
        <v>1129</v>
      </c>
      <c r="I165" t="n" s="4">
        <v>8</v>
      </c>
      <c r="J165" t="n" s="4">
        <v>4.64</v>
      </c>
      <c r="K165" t="s" s="4">
        <v>1130</v>
      </c>
      <c r="L165" t="n" s="4">
        <v>0.776</v>
      </c>
      <c r="M165" t="s" s="4">
        <v>1131</v>
      </c>
    </row>
    <row r="166" hidden="0" ht="30" customHeight="1" spans="1:1">
      <c r="A166" t="str" s="6">
        <f>HYPERLINK("https://www.ti.com.cn/product/cn/TMP423-Q1", "TMP423-Q1")</f>
      </c>
      <c r="B166" t="s" s="4">
        <v>1132</v>
      </c>
      <c r="C166" t="str" s="6">
        <f>HYPERLINK("https://www.ti.com.cn/cn/lit/gpn/TMP423-Q1", "PDF data sheet")</f>
      </c>
      <c r="D166" t="str" s="6">
        <f>HYPERLINK("https://www.ti.com.cn/document-viewer/cn/TMP423-Q1/datasheet", "HTML data sheet")</f>
      </c>
      <c r="E166" t="s" s="4">
        <v>1133</v>
      </c>
      <c r="F166" t="s" s="4">
        <v>1134</v>
      </c>
      <c r="G166" t="s" s="4">
        <v>1135</v>
      </c>
      <c r="H166" t="s" s="4">
        <v>1136</v>
      </c>
      <c r="I166" t="n" s="4">
        <v>8</v>
      </c>
      <c r="J166" t="n" s="4">
        <v>4.64</v>
      </c>
      <c r="K166" t="s" s="4">
        <v>1137</v>
      </c>
      <c r="L166" t="n" s="4">
        <v>0.686</v>
      </c>
      <c r="M166" t="s" s="4">
        <v>1138</v>
      </c>
    </row>
    <row r="167" hidden="0" ht="30" customHeight="1" spans="1:1">
      <c r="A167" t="str" s="6">
        <f>HYPERLINK("https://www.ti.com.cn/product/cn/TMP75C-Q1", "TMP75C-Q1")</f>
      </c>
      <c r="B167" t="s" s="4">
        <v>1139</v>
      </c>
      <c r="C167" t="str" s="6">
        <f>HYPERLINK("https://www.ti.com.cn/cn/lit/gpn/TMP75C-Q1", "PDF data sheet")</f>
      </c>
      <c r="D167" t="str" s="6">
        <f>HYPERLINK("https://www.ti.com.cn/document-viewer/cn/TMP75C-Q1/datasheet", "HTML data sheet")</f>
      </c>
      <c r="E167" t="s" s="4">
        <v>1140</v>
      </c>
      <c r="F167" t="s" s="4">
        <v>1141</v>
      </c>
      <c r="G167" t="s" s="4">
        <v>1142</v>
      </c>
      <c r="H167" t="s" s="4">
        <v>1143</v>
      </c>
      <c r="I167" t="n" s="4">
        <v>8</v>
      </c>
      <c r="J167" t="s" s="4">
        <v>1144</v>
      </c>
      <c r="K167" t="s" s="4">
        <v>1145</v>
      </c>
      <c r="L167" t="n" s="4">
        <v>0.368</v>
      </c>
      <c r="M167" t="s" s="4">
        <v>1146</v>
      </c>
    </row>
    <row r="168" hidden="0" ht="30" customHeight="1" spans="1:1">
      <c r="A168" t="str" s="6">
        <f>HYPERLINK("https://www.ti.com.cn/product/cn/TMP468", "TMP468")</f>
      </c>
      <c r="B168" t="s" s="4">
        <v>1147</v>
      </c>
      <c r="C168" t="str" s="6">
        <f>HYPERLINK("https://www.ti.com.cn/cn/lit/gpn/TMP468", "PDF data sheet")</f>
      </c>
      <c r="D168" t="str" s="6">
        <f>HYPERLINK("https://www.ti.com.cn/document-viewer/cn/TMP468/datasheet", "HTML data sheet")</f>
      </c>
      <c r="E168" t="s" s="4">
        <v>1148</v>
      </c>
      <c r="F168" t="s" s="4">
        <v>1149</v>
      </c>
      <c r="G168" t="s" s="4">
        <v>1150</v>
      </c>
      <c r="H168" t="s" s="4">
        <v>1151</v>
      </c>
      <c r="I168" t="n" s="4">
        <v>16</v>
      </c>
      <c r="J168" t="s" s="4">
        <v>1152</v>
      </c>
      <c r="K168" t="s" s="4">
        <v>1153</v>
      </c>
      <c r="L168" t="n" s="4">
        <v>0.961</v>
      </c>
      <c r="M168" t="s" s="4">
        <v>1154</v>
      </c>
    </row>
    <row r="169" hidden="0" ht="30" customHeight="1" spans="1:1">
      <c r="A169" t="str" s="6">
        <f>HYPERLINK("https://www.ti.com.cn/product/cn/LMT01-Q1", "LMT01-Q1")</f>
      </c>
      <c r="B169" t="s" s="4">
        <v>1155</v>
      </c>
      <c r="C169" t="str" s="6">
        <f>HYPERLINK("https://www.ti.com.cn/cn/lit/gpn/LMT01-Q1", "PDF data sheet")</f>
      </c>
      <c r="D169" t="str" s="6">
        <f>HYPERLINK("https://www.ti.com.cn/document-viewer/cn/LMT01-Q1/datasheet", "HTML data sheet")</f>
      </c>
      <c r="E169" t="s" s="4">
        <v>1156</v>
      </c>
      <c r="F169" t="s" s="4">
        <v>1157</v>
      </c>
      <c r="G169" t="s" s="4">
        <v>1158</v>
      </c>
      <c r="H169" t="s" s="4">
        <v>1159</v>
      </c>
      <c r="I169" t="n" s="4">
        <v>2</v>
      </c>
      <c r="J169" t="s" s="4">
        <v>1160</v>
      </c>
      <c r="K169" t="s" s="4">
        <v>1161</v>
      </c>
      <c r="L169" t="n" s="4">
        <v>0.959</v>
      </c>
      <c r="M169" t="s" s="4">
        <v>1162</v>
      </c>
    </row>
    <row r="170" hidden="0" ht="30" customHeight="1" spans="1:1">
      <c r="A170" t="str" s="6">
        <f>HYPERLINK("https://www.ti.com.cn/product/cn/OPT3006", "OPT3006")</f>
      </c>
      <c r="B170" t="s" s="4">
        <v>1163</v>
      </c>
      <c r="C170" t="str" s="6">
        <f>HYPERLINK("https://www.ti.com.cn/cn/lit/gpn/OPT3006", "PDF data sheet")</f>
      </c>
      <c r="D170" t="str" s="6">
        <f>HYPERLINK("https://www.ti.com.cn/document-viewer/cn/OPT3006/datasheet", "HTML data sheet")</f>
      </c>
      <c r="E170" t="s" s="4">
        <v>1164</v>
      </c>
      <c r="F170" t="s" s="4">
        <v>1165</v>
      </c>
      <c r="G170" t="s" s="4">
        <v>1166</v>
      </c>
      <c r="H170" t="s" s="4">
        <v>1167</v>
      </c>
      <c r="I170" t="n" s="4">
        <v>6</v>
      </c>
      <c r="J170" t="n" s="4">
        <v>0.7636</v>
      </c>
      <c r="K170" t="s" s="4">
        <v>1168</v>
      </c>
      <c r="L170" t="n" s="4">
        <v>0.75</v>
      </c>
      <c r="M170" t="s" s="4">
        <v>1169</v>
      </c>
    </row>
    <row r="171" hidden="0" ht="30" customHeight="1" spans="1:1">
      <c r="A171" t="str" s="6">
        <f>HYPERLINK("https://www.ti.com.cn/product/cn/HDC1010", "HDC1010")</f>
      </c>
      <c r="B171" t="s" s="4">
        <v>1170</v>
      </c>
      <c r="C171" t="str" s="6">
        <f>HYPERLINK("https://www.ti.com.cn/cn/lit/gpn/HDC1010", "PDF data sheet")</f>
      </c>
      <c r="D171" t="str" s="6">
        <f>HYPERLINK("https://www.ti.com.cn/document-viewer/cn/HDC1010/datasheet", "HTML data sheet")</f>
      </c>
      <c r="E171" t="s" s="4">
        <v>1171</v>
      </c>
      <c r="F171" t="s" s="4">
        <v>1172</v>
      </c>
      <c r="G171" t="s" s="4">
        <v>1173</v>
      </c>
      <c r="H171" t="s" s="4">
        <v>1174</v>
      </c>
      <c r="I171" t="n" s="4">
        <v>8</v>
      </c>
      <c r="J171" t="n" s="4">
        <v>3.9375</v>
      </c>
      <c r="K171" t="s" s="4">
        <v>1175</v>
      </c>
      <c r="L171" t="n" s="4">
        <v>1.113</v>
      </c>
      <c r="M171" t="s" s="4">
        <v>1176</v>
      </c>
    </row>
    <row r="172" hidden="0" ht="30" customHeight="1" spans="1:1">
      <c r="A172" t="str" s="6">
        <f>HYPERLINK("https://www.ti.com.cn/product/cn/OPT3002", "OPT3002")</f>
      </c>
      <c r="B172" t="s" s="4">
        <v>1177</v>
      </c>
      <c r="C172" t="str" s="6">
        <f>HYPERLINK("https://www.ti.com.cn/cn/lit/gpn/OPT3002", "PDF data sheet")</f>
      </c>
      <c r="D172" t="str" s="6">
        <f>HYPERLINK("https://www.ti.com.cn/document-viewer/cn/OPT3002/datasheet", "HTML data sheet")</f>
      </c>
      <c r="E172" t="s" s="4">
        <v>1178</v>
      </c>
      <c r="F172" t="s" s="4">
        <v>1179</v>
      </c>
      <c r="G172" t="s" s="4">
        <v>1180</v>
      </c>
      <c r="H172" t="s" s="4">
        <v>1181</v>
      </c>
      <c r="I172" t="n" s="4">
        <v>6</v>
      </c>
      <c r="J172" t="n" s="4">
        <v>4</v>
      </c>
      <c r="K172" t="s" s="4">
        <v>1182</v>
      </c>
      <c r="L172" t="n" s="4">
        <v>0.581</v>
      </c>
      <c r="M172" t="s" s="4">
        <v>1183</v>
      </c>
    </row>
    <row r="173" hidden="0" ht="30" customHeight="1" spans="1:1">
      <c r="A173" t="str" s="6">
        <f>HYPERLINK("https://www.ti.com.cn/product/cn/FDC2212-Q1", "FDC2212-Q1")</f>
      </c>
      <c r="B173" t="s" s="4">
        <v>1184</v>
      </c>
      <c r="C173" t="str" s="6">
        <f>HYPERLINK("https://www.ti.com.cn/cn/lit/gpn/FDC2212-Q1", "PDF data sheet")</f>
      </c>
      <c r="D173" t="str" s="6">
        <f>HYPERLINK("https://www.ti.com.cn/document-viewer/cn/FDC2212-Q1/datasheet", "HTML data sheet")</f>
      </c>
      <c r="E173" t="s" s="4">
        <v>1185</v>
      </c>
      <c r="F173" t="s" s="4">
        <v>1186</v>
      </c>
      <c r="G173" t="s" s="4">
        <v>1187</v>
      </c>
      <c r="H173" t="s" s="4">
        <v>1188</v>
      </c>
      <c r="I173" t="n" s="4">
        <v>12</v>
      </c>
      <c r="J173" t="n" s="4">
        <v>16</v>
      </c>
      <c r="K173" t="s" s="4">
        <v>1189</v>
      </c>
      <c r="L173" t="n" s="4">
        <v>3.025</v>
      </c>
      <c r="M173" t="s" s="4">
        <v>1190</v>
      </c>
    </row>
    <row r="174" hidden="0" ht="30" customHeight="1" spans="1:1">
      <c r="A174" t="str" s="6">
        <f>HYPERLINK("https://www.ti.com.cn/product/cn/FDC2114-Q1", "FDC2114-Q1")</f>
      </c>
      <c r="B174" t="s" s="4">
        <v>1191</v>
      </c>
      <c r="C174" t="str" s="6">
        <f>HYPERLINK("https://www.ti.com.cn/cn/lit/gpn/FDC2114-Q1", "PDF data sheet")</f>
      </c>
      <c r="D174" t="str" s="6">
        <f>HYPERLINK("https://www.ti.com.cn/document-viewer/cn/FDC2114-Q1/datasheet", "HTML data sheet")</f>
      </c>
      <c r="E174" t="s" s="4">
        <v>1192</v>
      </c>
      <c r="F174" t="s" s="4">
        <v>1193</v>
      </c>
      <c r="G174" t="s" s="4">
        <v>1194</v>
      </c>
      <c r="H174" t="s" s="4">
        <v>1195</v>
      </c>
      <c r="I174" t="n" s="4">
        <v>16</v>
      </c>
      <c r="J174" t="n" s="4">
        <v>16</v>
      </c>
      <c r="K174" t="s" s="4">
        <v>1196</v>
      </c>
      <c r="L174" t="n" s="4">
        <v>3.025</v>
      </c>
      <c r="M174" t="s" s="4">
        <v>1197</v>
      </c>
    </row>
    <row r="175" hidden="0" ht="30" customHeight="1" spans="1:1">
      <c r="A175" t="str" s="6">
        <f>HYPERLINK("https://www.ti.com.cn/product/cn/FDC2112-Q1", "FDC2112-Q1")</f>
      </c>
      <c r="B175" t="s" s="4">
        <v>1198</v>
      </c>
      <c r="C175" t="str" s="6">
        <f>HYPERLINK("https://www.ti.com.cn/cn/lit/gpn/FDC2112-Q1", "PDF data sheet")</f>
      </c>
      <c r="D175" t="str" s="6">
        <f>HYPERLINK("https://www.ti.com.cn/document-viewer/cn/FDC2112-Q1/datasheet", "HTML data sheet")</f>
      </c>
      <c r="E175" t="s" s="4">
        <v>1199</v>
      </c>
      <c r="F175" t="s" s="4">
        <v>1200</v>
      </c>
      <c r="G175" t="s" s="4">
        <v>1201</v>
      </c>
      <c r="H175" t="s" s="4">
        <v>1202</v>
      </c>
      <c r="I175" t="n" s="4">
        <v>12</v>
      </c>
      <c r="J175" t="n" s="4">
        <v>16</v>
      </c>
      <c r="K175" t="s" s="4">
        <v>1203</v>
      </c>
      <c r="L175" t="n" s="4">
        <v>2.783</v>
      </c>
      <c r="M175" t="s" s="4">
        <v>1204</v>
      </c>
    </row>
    <row r="176" hidden="0" ht="30" customHeight="1" spans="1:1">
      <c r="A176" t="str" s="6">
        <f>HYPERLINK("https://www.ti.com.cn/product/cn/FDC2214-Q1", "FDC2214-Q1")</f>
      </c>
      <c r="B176" t="s" s="4">
        <v>1205</v>
      </c>
      <c r="C176" t="str" s="6">
        <f>HYPERLINK("https://www.ti.com.cn/cn/lit/gpn/FDC2214-Q1", "PDF data sheet")</f>
      </c>
      <c r="D176" t="str" s="6">
        <f>HYPERLINK("https://www.ti.com.cn/document-viewer/cn/FDC2214-Q1/datasheet", "HTML data sheet")</f>
      </c>
      <c r="E176" t="s" s="4">
        <v>1206</v>
      </c>
      <c r="F176" t="s" s="4">
        <v>1207</v>
      </c>
      <c r="G176" t="s" s="4">
        <v>1208</v>
      </c>
      <c r="H176" t="s" s="4">
        <v>1209</v>
      </c>
      <c r="I176" t="n" s="4">
        <v>16</v>
      </c>
      <c r="J176" t="n" s="4">
        <v>16</v>
      </c>
      <c r="K176" t="s" s="4">
        <v>1210</v>
      </c>
      <c r="L176" t="n" s="4">
        <v>3.267</v>
      </c>
      <c r="M176" t="s" s="4">
        <v>1211</v>
      </c>
    </row>
    <row r="177" hidden="0" ht="30" customHeight="1" spans="1:1">
      <c r="A177" t="str" s="6">
        <f>HYPERLINK("https://www.ti.com.cn/product/cn/LDC1314-Q1", "LDC1314-Q1")</f>
      </c>
      <c r="B177" t="s" s="4">
        <v>1212</v>
      </c>
      <c r="C177" t="str" s="6">
        <f>HYPERLINK("https://www.ti.com.cn/cn/lit/gpn/LDC1314-Q1", "PDF data sheet")</f>
      </c>
      <c r="D177" t="str" s="6">
        <f>HYPERLINK("https://www.ti.com.cn/document-viewer/cn/LDC1314-Q1/datasheet", "HTML data sheet")</f>
      </c>
      <c r="E177" t="s" s="4">
        <v>1213</v>
      </c>
      <c r="F177" t="s" s="4">
        <v>1214</v>
      </c>
      <c r="G177" t="s" s="4">
        <v>1215</v>
      </c>
      <c r="H177" t="s" s="4">
        <v>1216</v>
      </c>
      <c r="I177" t="n" s="4">
        <v>16</v>
      </c>
      <c r="J177" t="n" s="4">
        <v>16</v>
      </c>
      <c r="K177" t="s" s="4">
        <v>1217</v>
      </c>
      <c r="L177" t="n" s="4">
        <v>1.687</v>
      </c>
      <c r="M177" t="s" s="4">
        <v>1218</v>
      </c>
    </row>
    <row r="178" hidden="0" ht="30" customHeight="1" spans="1:1">
      <c r="A178" t="str" s="6">
        <f>HYPERLINK("https://www.ti.com.cn/product/cn/LDC1612-Q1", "LDC1612-Q1")</f>
      </c>
      <c r="B178" t="s" s="4">
        <v>1219</v>
      </c>
      <c r="C178" t="str" s="6">
        <f>HYPERLINK("https://www.ti.com.cn/cn/lit/gpn/LDC1612-Q1", "PDF data sheet")</f>
      </c>
      <c r="D178" t="str" s="6">
        <f>HYPERLINK("https://www.ti.com.cn/document-viewer/cn/LDC1612-Q1/datasheet", "HTML data sheet")</f>
      </c>
      <c r="E178" t="s" s="4">
        <v>1220</v>
      </c>
      <c r="F178" t="s" s="4">
        <v>1221</v>
      </c>
      <c r="G178" t="s" s="4">
        <v>1222</v>
      </c>
      <c r="H178" t="s" s="4">
        <v>1223</v>
      </c>
      <c r="I178" t="n" s="4">
        <v>12</v>
      </c>
      <c r="J178" t="n" s="4">
        <v>16</v>
      </c>
      <c r="K178" t="s" s="4">
        <v>1224</v>
      </c>
      <c r="L178" t="n" s="4">
        <v>1.623</v>
      </c>
      <c r="M178" t="s" s="4">
        <v>1225</v>
      </c>
    </row>
    <row r="179" hidden="0" ht="30" customHeight="1" spans="1:1">
      <c r="A179" t="str" s="6">
        <f>HYPERLINK("https://www.ti.com.cn/product/cn/LDC1312-Q1", "LDC1312-Q1")</f>
      </c>
      <c r="B179" t="s" s="4">
        <v>1226</v>
      </c>
      <c r="C179" t="str" s="6">
        <f>HYPERLINK("https://www.ti.com.cn/cn/lit/gpn/LDC1312-Q1", "PDF data sheet")</f>
      </c>
      <c r="D179" t="str" s="6">
        <f>HYPERLINK("https://www.ti.com.cn/document-viewer/cn/LDC1312-Q1/datasheet", "HTML data sheet")</f>
      </c>
      <c r="E179" t="s" s="4">
        <v>1227</v>
      </c>
      <c r="F179" t="s" s="4">
        <v>1228</v>
      </c>
      <c r="G179" t="s" s="4">
        <v>1229</v>
      </c>
      <c r="H179" t="s" s="4">
        <v>1230</v>
      </c>
      <c r="I179" t="n" s="4">
        <v>12</v>
      </c>
      <c r="J179" t="n" s="4">
        <v>16</v>
      </c>
      <c r="K179" t="s" s="4">
        <v>1231</v>
      </c>
      <c r="L179" t="n" s="4">
        <v>1.415</v>
      </c>
      <c r="M179" t="s" s="4">
        <v>1232</v>
      </c>
    </row>
    <row r="180" hidden="0" ht="30" customHeight="1" spans="1:1">
      <c r="A180" t="str" s="6">
        <f>HYPERLINK("https://www.ti.com.cn/product/cn/LDC1614-Q1", "LDC1614-Q1")</f>
      </c>
      <c r="B180" t="s" s="4">
        <v>1233</v>
      </c>
      <c r="C180" t="str" s="6">
        <f>HYPERLINK("https://www.ti.com.cn/cn/lit/gpn/LDC1614-Q1", "PDF data sheet")</f>
      </c>
      <c r="D180" t="str" s="6">
        <f>HYPERLINK("https://www.ti.com.cn/document-viewer/cn/LDC1614-Q1/datasheet", "HTML data sheet")</f>
      </c>
      <c r="E180" t="s" s="4">
        <v>1234</v>
      </c>
      <c r="F180" t="s" s="4">
        <v>1235</v>
      </c>
      <c r="G180" t="s" s="4">
        <v>1236</v>
      </c>
      <c r="H180" t="s" s="4">
        <v>1237</v>
      </c>
      <c r="I180" t="n" s="4">
        <v>16</v>
      </c>
      <c r="J180" t="n" s="4">
        <v>16</v>
      </c>
      <c r="K180" t="s" s="4">
        <v>1238</v>
      </c>
      <c r="L180" t="n" s="4">
        <v>2.336</v>
      </c>
      <c r="M180" t="s" s="4">
        <v>1239</v>
      </c>
    </row>
    <row r="181" hidden="0" ht="30" customHeight="1" spans="1:1">
      <c r="A181" t="str" s="6">
        <f>HYPERLINK("https://www.ti.com.cn/product/cn/PGA300", "PGA300")</f>
      </c>
      <c r="B181" t="s" s="4">
        <v>1240</v>
      </c>
      <c r="C181" t="str" s="6">
        <f>HYPERLINK("https://www.ti.com.cn/cn/lit/gpn/PGA300", "PDF data sheet")</f>
      </c>
      <c r="D181" t="str" s="6">
        <f>HYPERLINK("https://www.ti.com.cn/document-viewer/cn/PGA300/datasheet", "HTML data sheet")</f>
      </c>
      <c r="E181" t="s" s="4">
        <v>1241</v>
      </c>
      <c r="F181" t="s" s="4">
        <v>1242</v>
      </c>
      <c r="G181" t="s" s="4">
        <v>1243</v>
      </c>
      <c r="H181" t="s" s="4">
        <v>1244</v>
      </c>
      <c r="I181" t="n" s="4">
        <v>36</v>
      </c>
      <c r="J181" t="n" s="4">
        <v>36</v>
      </c>
      <c r="K181" t="s" s="4">
        <v>1245</v>
      </c>
      <c r="L181" t="n" s="4">
        <v>3.387</v>
      </c>
      <c r="M181" t="s" s="4">
        <v>1246</v>
      </c>
    </row>
    <row r="182" hidden="0" ht="30" customHeight="1" spans="1:1">
      <c r="A182" t="str" s="6">
        <f>HYPERLINK("https://www.ti.com.cn/product/cn/HDC1080", "HDC1080")</f>
      </c>
      <c r="B182" t="s" s="4">
        <v>1247</v>
      </c>
      <c r="C182" t="str" s="6">
        <f>HYPERLINK("https://www.ti.com.cn/cn/lit/gpn/HDC1080", "PDF data sheet")</f>
      </c>
      <c r="D182" t="str" s="6">
        <f>HYPERLINK("https://www.ti.com.cn/document-viewer/cn/HDC1080/datasheet", "HTML data sheet")</f>
      </c>
      <c r="E182" t="s" s="4">
        <v>1248</v>
      </c>
      <c r="F182" t="s" s="4">
        <v>1249</v>
      </c>
      <c r="G182" t="s" s="4">
        <v>1250</v>
      </c>
      <c r="H182" t="s" s="4">
        <v>1251</v>
      </c>
      <c r="I182" t="n" s="4">
        <v>6</v>
      </c>
      <c r="J182" t="n" s="4">
        <v>9</v>
      </c>
      <c r="K182" t="s" s="4">
        <v>1252</v>
      </c>
      <c r="L182" t="n" s="4">
        <v>1.149</v>
      </c>
      <c r="M182" t="s" s="4">
        <v>1253</v>
      </c>
    </row>
    <row r="183" hidden="0" ht="30" customHeight="1" spans="1:1">
      <c r="A183" t="str" s="6">
        <f>HYPERLINK("https://www.ti.com.cn/product/cn/LDC0851", "LDC0851")</f>
      </c>
      <c r="B183" t="s" s="4">
        <v>1254</v>
      </c>
      <c r="C183" t="str" s="6">
        <f>HYPERLINK("https://www.ti.com.cn/cn/lit/gpn/LDC0851", "PDF data sheet")</f>
      </c>
      <c r="D183" t="str" s="6">
        <f>HYPERLINK("https://www.ti.com.cn/document-viewer/cn/LDC0851/datasheet", "HTML data sheet")</f>
      </c>
      <c r="E183" t="s" s="4">
        <v>1255</v>
      </c>
      <c r="F183" t="s" s="4">
        <v>1256</v>
      </c>
      <c r="G183" t="s" s="4">
        <v>1257</v>
      </c>
      <c r="H183" t="s" s="4">
        <v>1258</v>
      </c>
      <c r="I183" t="n" s="4">
        <v>8</v>
      </c>
      <c r="J183" t="n" s="4">
        <v>4</v>
      </c>
      <c r="K183" t="s" s="4">
        <v>1259</v>
      </c>
      <c r="L183" t="n" s="4">
        <v>0.314</v>
      </c>
      <c r="M183" t="s" s="4">
        <v>1260</v>
      </c>
    </row>
    <row r="184" hidden="0" ht="30" customHeight="1" spans="1:1">
      <c r="A184" t="str" s="6">
        <f>HYPERLINK("https://www.ti.com.cn/product/cn/OPT8320", "OPT8320")</f>
      </c>
      <c r="B184" t="s" s="4">
        <v>1261</v>
      </c>
      <c r="C184" t="str" s="6">
        <f>HYPERLINK("https://www.ti.com.cn/cn/lit/gpn/OPT8320", "PDF data sheet")</f>
      </c>
      <c r="D184" t="s" s="6">
        <v>545</v>
      </c>
      <c r="E184" t="s" s="4">
        <v>1262</v>
      </c>
      <c r="F184" t="s" s="4">
        <v>1263</v>
      </c>
      <c r="G184" t="s" s="4">
        <v>1264</v>
      </c>
      <c r="H184" t="s" s="4">
        <v>1265</v>
      </c>
      <c r="I184" t="n" s="4">
        <v>56</v>
      </c>
      <c r="J184" t="n" s="4">
        <v>42.88726</v>
      </c>
      <c r="K184" t="s" s="4">
        <v>1266</v>
      </c>
      <c r="L184" t="n" s="4">
        <v>25.923</v>
      </c>
      <c r="M184" t="s" s="4">
        <v>1267</v>
      </c>
    </row>
    <row r="185" hidden="0" ht="30" customHeight="1" spans="1:1">
      <c r="A185" t="str" s="6">
        <f>HYPERLINK("https://www.ti.com.cn/product/cn/TMP175-Q1", "TMP175-Q1")</f>
      </c>
      <c r="B185" t="s" s="4">
        <v>1268</v>
      </c>
      <c r="C185" t="str" s="6">
        <f>HYPERLINK("https://www.ti.com.cn/cn/lit/gpn/TMP175-Q1", "PDF data sheet")</f>
      </c>
      <c r="D185" t="str" s="6">
        <f>HYPERLINK("https://www.ti.com.cn/document-viewer/cn/TMP175-Q1/datasheet", "HTML data sheet")</f>
      </c>
      <c r="E185" t="s" s="4">
        <v>1269</v>
      </c>
      <c r="F185" t="s" s="4">
        <v>1270</v>
      </c>
      <c r="G185" t="s" s="4">
        <v>1271</v>
      </c>
      <c r="H185" t="s" s="4">
        <v>1272</v>
      </c>
      <c r="I185" t="n" s="4">
        <v>8</v>
      </c>
      <c r="J185" t="s" s="4">
        <v>1273</v>
      </c>
      <c r="K185" t="s" s="4">
        <v>1274</v>
      </c>
      <c r="L185" t="n" s="4">
        <v>0.703</v>
      </c>
      <c r="M185" t="s" s="4">
        <v>1275</v>
      </c>
    </row>
    <row r="186" hidden="0" ht="30" customHeight="1" spans="1:1">
      <c r="A186" t="str" s="6">
        <f>HYPERLINK("https://www.ti.com.cn/product/cn/TMP75-Q1", "TMP75-Q1")</f>
      </c>
      <c r="B186" t="s" s="4">
        <v>1276</v>
      </c>
      <c r="C186" t="str" s="6">
        <f>HYPERLINK("https://www.ti.com.cn/cn/lit/gpn/TMP75-Q1", "PDF data sheet")</f>
      </c>
      <c r="D186" t="str" s="6">
        <f>HYPERLINK("https://www.ti.com.cn/document-viewer/cn/TMP75-Q1/datasheet", "HTML data sheet")</f>
      </c>
      <c r="E186" t="s" s="4">
        <v>1277</v>
      </c>
      <c r="F186" t="s" s="4">
        <v>1278</v>
      </c>
      <c r="G186" t="s" s="4">
        <v>1279</v>
      </c>
      <c r="H186" t="s" s="4">
        <v>1280</v>
      </c>
      <c r="I186" t="n" s="4">
        <v>8</v>
      </c>
      <c r="J186" t="s" s="4">
        <v>1281</v>
      </c>
      <c r="K186" t="s" s="4">
        <v>1282</v>
      </c>
      <c r="L186" t="n" s="4">
        <v>0.197</v>
      </c>
      <c r="M186" t="s" s="4">
        <v>1283</v>
      </c>
    </row>
    <row r="187" hidden="0" ht="30" customHeight="1" spans="1:1">
      <c r="A187" t="str" s="6">
        <f>HYPERLINK("https://www.ti.com.cn/product/cn/DRV425", "DRV425")</f>
      </c>
      <c r="B187" t="s" s="4">
        <v>1284</v>
      </c>
      <c r="C187" t="str" s="6">
        <f>HYPERLINK("https://www.ti.com.cn/cn/lit/gpn/DRV425", "PDF data sheet")</f>
      </c>
      <c r="D187" t="str" s="6">
        <f>HYPERLINK("https://www.ti.com.cn/document-viewer/cn/DRV425/datasheet", "HTML data sheet")</f>
      </c>
      <c r="E187" t="s" s="4">
        <v>1285</v>
      </c>
      <c r="F187" t="s" s="4">
        <v>1286</v>
      </c>
      <c r="G187" t="s" s="4">
        <v>1287</v>
      </c>
      <c r="H187" t="s" s="4">
        <v>1288</v>
      </c>
      <c r="I187" t="n" s="4">
        <v>20</v>
      </c>
      <c r="J187" t="n" s="4">
        <v>16</v>
      </c>
      <c r="K187" t="s" s="4">
        <v>1289</v>
      </c>
      <c r="L187" t="n" s="4">
        <v>2.75</v>
      </c>
      <c r="M187" t="s" s="4">
        <v>1290</v>
      </c>
    </row>
    <row r="188" hidden="0" ht="30" customHeight="1" spans="1:1">
      <c r="A188" t="str" s="6">
        <f>HYPERLINK("https://www.ti.com.cn/product/cn/TMP107-Q1", "TMP107-Q1")</f>
      </c>
      <c r="B188" t="s" s="4">
        <v>1291</v>
      </c>
      <c r="C188" t="str" s="6">
        <f>HYPERLINK("https://www.ti.com.cn/cn/lit/gpn/TMP107-Q1", "PDF data sheet")</f>
      </c>
      <c r="D188" t="str" s="6">
        <f>HYPERLINK("https://www.ti.com.cn/document-viewer/cn/TMP107-Q1/datasheet", "HTML data sheet")</f>
      </c>
      <c r="E188" t="s" s="4">
        <v>1292</v>
      </c>
      <c r="F188" t="s" s="4">
        <v>1293</v>
      </c>
      <c r="G188" t="s" s="4">
        <v>1294</v>
      </c>
      <c r="H188" t="s" s="4">
        <v>1295</v>
      </c>
      <c r="I188" t="n" s="4">
        <v>8</v>
      </c>
      <c r="J188" t="n" s="4">
        <v>29.4</v>
      </c>
      <c r="K188" t="s" s="4">
        <v>1296</v>
      </c>
      <c r="L188" t="n" s="4">
        <v>1.454</v>
      </c>
      <c r="M188" t="s" s="4">
        <v>1297</v>
      </c>
    </row>
    <row r="189" hidden="0" ht="30" customHeight="1" spans="1:1">
      <c r="A189" t="str" s="6">
        <f>HYPERLINK("https://www.ti.com.cn/product/cn/TMP107", "TMP107")</f>
      </c>
      <c r="B189" t="s" s="4">
        <v>1298</v>
      </c>
      <c r="C189" t="str" s="6">
        <f>HYPERLINK("https://www.ti.com.cn/cn/lit/gpn/TMP107", "PDF data sheet")</f>
      </c>
      <c r="D189" t="str" s="6">
        <f>HYPERLINK("https://www.ti.com.cn/document-viewer/cn/TMP107/datasheet", "HTML data sheet")</f>
      </c>
      <c r="E189" t="s" s="4">
        <v>1299</v>
      </c>
      <c r="F189" t="s" s="4">
        <v>1300</v>
      </c>
      <c r="G189" t="s" s="4">
        <v>1301</v>
      </c>
      <c r="H189" t="s" s="4">
        <v>1302</v>
      </c>
      <c r="I189" t="n" s="4">
        <v>8</v>
      </c>
      <c r="J189" t="n" s="4">
        <v>29.4</v>
      </c>
      <c r="K189" t="s" s="4">
        <v>1303</v>
      </c>
      <c r="L189" t="n" s="4">
        <v>1.232</v>
      </c>
      <c r="M189" t="s" s="4">
        <v>1304</v>
      </c>
    </row>
    <row r="190" hidden="0" ht="30" customHeight="1" spans="1:1">
      <c r="A190" t="str" s="6">
        <f>HYPERLINK("https://www.ti.com.cn/product/cn/DRV421", "DRV421")</f>
      </c>
      <c r="B190" t="s" s="4">
        <v>1305</v>
      </c>
      <c r="C190" t="str" s="6">
        <f>HYPERLINK("https://www.ti.com.cn/cn/lit/gpn/DRV421", "PDF data sheet")</f>
      </c>
      <c r="D190" t="str" s="6">
        <f>HYPERLINK("https://www.ti.com.cn/document-viewer/cn/DRV421/datasheet", "HTML data sheet")</f>
      </c>
      <c r="E190" t="s" s="4">
        <v>1306</v>
      </c>
      <c r="F190" t="s" s="4">
        <v>1307</v>
      </c>
      <c r="G190" t="s" s="4">
        <v>1308</v>
      </c>
      <c r="H190" t="s" s="4">
        <v>1309</v>
      </c>
      <c r="I190" t="n" s="4">
        <v>20</v>
      </c>
      <c r="J190" t="n" s="4">
        <v>16</v>
      </c>
      <c r="K190" t="s" s="4">
        <v>1310</v>
      </c>
      <c r="L190" t="n" s="4">
        <v>2.475</v>
      </c>
      <c r="M190" t="s" s="4">
        <v>1311</v>
      </c>
    </row>
    <row r="191" hidden="0" ht="30" customHeight="1" spans="1:1">
      <c r="A191" t="str" s="6">
        <f>HYPERLINK("https://www.ti.com.cn/product/cn/TMP461", "TMP461")</f>
      </c>
      <c r="B191" t="s" s="4">
        <v>1312</v>
      </c>
      <c r="C191" t="str" s="6">
        <f>HYPERLINK("https://www.ti.com.cn/cn/lit/gpn/TMP461", "PDF data sheet")</f>
      </c>
      <c r="D191" t="str" s="6">
        <f>HYPERLINK("https://www.ti.com.cn/document-viewer/cn/TMP461/datasheet", "HTML data sheet")</f>
      </c>
      <c r="E191" t="s" s="4">
        <v>1313</v>
      </c>
      <c r="F191" t="s" s="4">
        <v>1314</v>
      </c>
      <c r="G191" t="s" s="4">
        <v>1315</v>
      </c>
      <c r="H191" t="s" s="4">
        <v>1316</v>
      </c>
      <c r="I191" t="n" s="4">
        <v>10</v>
      </c>
      <c r="J191" t="n" s="4">
        <v>4</v>
      </c>
      <c r="K191" t="s" s="4">
        <v>1317</v>
      </c>
      <c r="L191" t="n" s="4">
        <v>0.52</v>
      </c>
      <c r="M191" t="s" s="4">
        <v>1318</v>
      </c>
    </row>
    <row r="192" hidden="0" ht="30" customHeight="1" spans="1:1">
      <c r="A192" t="str" s="6">
        <f>HYPERLINK("https://www.ti.com.cn/product/cn/LM57-Q1", "LM57-Q1")</f>
      </c>
      <c r="B192" t="s" s="4">
        <v>1319</v>
      </c>
      <c r="C192" t="str" s="6">
        <f>HYPERLINK("https://www.ti.com.cn/cn/lit/gpn/LM57-Q1", "PDF data sheet")</f>
      </c>
      <c r="D192" t="str" s="6">
        <f>HYPERLINK("https://www.ti.com.cn/document-viewer/cn/LM57-Q1/datasheet", "HTML data sheet")</f>
      </c>
      <c r="E192" t="s" s="4">
        <v>1320</v>
      </c>
      <c r="F192" t="s" s="4">
        <v>1321</v>
      </c>
      <c r="G192" t="s" s="4">
        <v>1322</v>
      </c>
      <c r="H192" t="s" s="4">
        <v>1323</v>
      </c>
      <c r="I192" t="n" s="4">
        <v>8</v>
      </c>
      <c r="J192" t="n" s="4">
        <v>19.2</v>
      </c>
      <c r="K192" t="s" s="4">
        <v>1324</v>
      </c>
      <c r="L192" t="n" s="4">
        <v>0.776</v>
      </c>
      <c r="M192" t="s" s="4">
        <v>1325</v>
      </c>
    </row>
    <row r="193" hidden="0" ht="30" customHeight="1" spans="1:1">
      <c r="A193" t="str" s="6">
        <f>HYPERLINK("https://www.ti.com.cn/product/cn/FDC2112", "FDC2112")</f>
      </c>
      <c r="B193" t="s" s="4">
        <v>1326</v>
      </c>
      <c r="C193" t="str" s="6">
        <f>HYPERLINK("https://www.ti.com.cn/cn/lit/gpn/FDC2112", "PDF data sheet")</f>
      </c>
      <c r="D193" t="str" s="6">
        <f>HYPERLINK("https://www.ti.com.cn/document-viewer/cn/FDC2112/datasheet", "HTML data sheet")</f>
      </c>
      <c r="E193" t="s" s="4">
        <v>1327</v>
      </c>
      <c r="F193" t="s" s="4">
        <v>1328</v>
      </c>
      <c r="G193" t="s" s="4">
        <v>1329</v>
      </c>
      <c r="H193" t="s" s="4">
        <v>1330</v>
      </c>
      <c r="I193" t="n" s="4">
        <v>12</v>
      </c>
      <c r="J193" t="n" s="4">
        <v>16</v>
      </c>
      <c r="K193" t="s" s="4">
        <v>1331</v>
      </c>
      <c r="L193" t="n" s="4">
        <v>2.53</v>
      </c>
      <c r="M193" t="s" s="4">
        <v>1332</v>
      </c>
    </row>
    <row r="194" hidden="0" ht="30" customHeight="1" spans="1:1">
      <c r="A194" t="str" s="6">
        <f>HYPERLINK("https://www.ti.com.cn/product/cn/FDC2114", "FDC2114")</f>
      </c>
      <c r="B194" t="s" s="4">
        <v>1333</v>
      </c>
      <c r="C194" t="str" s="6">
        <f>HYPERLINK("https://www.ti.com.cn/cn/lit/gpn/FDC2114", "PDF data sheet")</f>
      </c>
      <c r="D194" t="str" s="6">
        <f>HYPERLINK("https://www.ti.com.cn/document-viewer/cn/FDC2114/datasheet", "HTML data sheet")</f>
      </c>
      <c r="E194" t="s" s="4">
        <v>1334</v>
      </c>
      <c r="F194" t="s" s="4">
        <v>1335</v>
      </c>
      <c r="G194" t="s" s="4">
        <v>1336</v>
      </c>
      <c r="H194" t="s" s="4">
        <v>1337</v>
      </c>
      <c r="I194" t="n" s="4">
        <v>16</v>
      </c>
      <c r="J194" t="n" s="4">
        <v>16</v>
      </c>
      <c r="K194" t="s" s="4">
        <v>1338</v>
      </c>
      <c r="L194" t="n" s="4">
        <v>2.75</v>
      </c>
      <c r="M194" t="s" s="4">
        <v>1339</v>
      </c>
    </row>
    <row r="195" hidden="0" ht="30" customHeight="1" spans="1:1">
      <c r="A195" t="str" s="6">
        <f>HYPERLINK("https://www.ti.com.cn/product/cn/FDC2212", "FDC2212")</f>
      </c>
      <c r="B195" t="s" s="4">
        <v>1340</v>
      </c>
      <c r="C195" t="str" s="6">
        <f>HYPERLINK("https://www.ti.com.cn/cn/lit/gpn/FDC2212", "PDF data sheet")</f>
      </c>
      <c r="D195" t="str" s="6">
        <f>HYPERLINK("https://www.ti.com.cn/document-viewer/cn/FDC2212/datasheet", "HTML data sheet")</f>
      </c>
      <c r="E195" t="s" s="4">
        <v>1341</v>
      </c>
      <c r="F195" t="s" s="4">
        <v>1342</v>
      </c>
      <c r="G195" t="s" s="4">
        <v>1343</v>
      </c>
      <c r="H195" t="s" s="4">
        <v>1344</v>
      </c>
      <c r="I195" t="n" s="4">
        <v>12</v>
      </c>
      <c r="J195" t="n" s="4">
        <v>16</v>
      </c>
      <c r="K195" t="s" s="4">
        <v>1345</v>
      </c>
      <c r="L195" t="n" s="4">
        <v>2.75</v>
      </c>
      <c r="M195" t="s" s="4">
        <v>1346</v>
      </c>
    </row>
    <row r="196" hidden="0" ht="30" customHeight="1" spans="1:1">
      <c r="A196" t="str" s="6">
        <f>HYPERLINK("https://www.ti.com.cn/product/cn/FDC2214", "FDC2214")</f>
      </c>
      <c r="B196" t="s" s="4">
        <v>1347</v>
      </c>
      <c r="C196" t="str" s="6">
        <f>HYPERLINK("https://www.ti.com.cn/cn/lit/gpn/FDC2214", "PDF data sheet")</f>
      </c>
      <c r="D196" t="str" s="6">
        <f>HYPERLINK("https://www.ti.com.cn/document-viewer/cn/FDC2214/datasheet", "HTML data sheet")</f>
      </c>
      <c r="E196" t="s" s="4">
        <v>1348</v>
      </c>
      <c r="F196" t="s" s="4">
        <v>1349</v>
      </c>
      <c r="G196" t="s" s="4">
        <v>1350</v>
      </c>
      <c r="H196" t="s" s="4">
        <v>1351</v>
      </c>
      <c r="I196" t="n" s="4">
        <v>16</v>
      </c>
      <c r="J196" t="n" s="4">
        <v>16</v>
      </c>
      <c r="K196" t="s" s="4">
        <v>1352</v>
      </c>
      <c r="L196" t="n" s="4">
        <v>2.97</v>
      </c>
      <c r="M196" t="s" s="4">
        <v>1353</v>
      </c>
    </row>
    <row r="197" hidden="0" ht="30" customHeight="1" spans="1:1">
      <c r="A197" t="str" s="6">
        <f>HYPERLINK("https://www.ti.com.cn/product/cn/OPT8241", "OPT8241")</f>
      </c>
      <c r="B197" t="s" s="4">
        <v>1354</v>
      </c>
      <c r="C197" t="str" s="6">
        <f>HYPERLINK("https://www.ti.com.cn/cn/lit/gpn/OPT8241", "PDF data sheet")</f>
      </c>
      <c r="D197" t="str" s="6">
        <f>HYPERLINK("https://www.ti.com.cn/document-viewer/cn/OPT8241/datasheet", "HTML data sheet")</f>
      </c>
      <c r="E197" t="s" s="4">
        <v>1355</v>
      </c>
      <c r="F197" t="s" s="4">
        <v>1356</v>
      </c>
      <c r="G197" t="s" s="4">
        <v>1357</v>
      </c>
      <c r="H197" t="s" s="4">
        <v>1358</v>
      </c>
      <c r="I197" t="n" s="4">
        <v>78</v>
      </c>
      <c r="J197" t="n" s="4">
        <v>68.821263</v>
      </c>
      <c r="K197" t="s" s="4">
        <v>1359</v>
      </c>
      <c r="L197" t="n" s="4">
        <v>29.249</v>
      </c>
      <c r="M197" t="s" s="4">
        <v>1360</v>
      </c>
    </row>
    <row r="198" hidden="0" ht="30" customHeight="1" spans="1:1">
      <c r="A198" t="str" s="6">
        <f>HYPERLINK("https://www.ti.com.cn/product/cn/OPT9221", "OPT9221")</f>
      </c>
      <c r="B198" t="s" s="4">
        <v>1361</v>
      </c>
      <c r="C198" t="str" s="6">
        <f>HYPERLINK("https://www.ti.com.cn/cn/lit/gpn/OPT9221", "PDF data sheet")</f>
      </c>
      <c r="D198" t="str" s="6">
        <f>HYPERLINK("https://www.ti.com.cn/document-viewer/cn/OPT9221/datasheet", "HTML data sheet")</f>
      </c>
      <c r="E198" t="s" s="4">
        <v>1362</v>
      </c>
      <c r="F198" t="s" s="4">
        <v>1363</v>
      </c>
      <c r="G198" t="s" s="4">
        <v>1364</v>
      </c>
      <c r="H198" t="s" s="4">
        <v>1365</v>
      </c>
      <c r="I198" t="n" s="4">
        <v>256</v>
      </c>
      <c r="J198" t="n" s="4">
        <v>81</v>
      </c>
      <c r="K198" t="s" s="4">
        <v>1366</v>
      </c>
      <c r="L198" t="n" s="4">
        <v>12.369</v>
      </c>
      <c r="M198" t="s" s="4">
        <v>1367</v>
      </c>
    </row>
    <row r="199" hidden="0" ht="30" customHeight="1" spans="1:1">
      <c r="A199" t="str" s="6">
        <f>HYPERLINK("https://www.ti.com.cn/product/cn/LMT01", "LMT01")</f>
      </c>
      <c r="B199" t="s" s="4">
        <v>1368</v>
      </c>
      <c r="C199" t="str" s="6">
        <f>HYPERLINK("https://www.ti.com.cn/cn/lit/gpn/LMT01", "PDF data sheet")</f>
      </c>
      <c r="D199" t="str" s="6">
        <f>HYPERLINK("https://www.ti.com.cn/document-viewer/cn/LMT01/datasheet", "HTML data sheet")</f>
      </c>
      <c r="E199" t="s" s="4">
        <v>1369</v>
      </c>
      <c r="F199" t="s" s="4">
        <v>1370</v>
      </c>
      <c r="G199" t="s" s="4">
        <v>1371</v>
      </c>
      <c r="H199" t="s" s="4">
        <v>1372</v>
      </c>
      <c r="I199" t="n" s="4">
        <v>2</v>
      </c>
      <c r="J199" t="s" s="4">
        <v>1373</v>
      </c>
      <c r="K199" t="s" s="4">
        <v>1374</v>
      </c>
      <c r="L199" t="n" s="4">
        <v>0.799</v>
      </c>
      <c r="M199" t="s" s="4">
        <v>1375</v>
      </c>
    </row>
    <row r="200" hidden="0" ht="30" customHeight="1" spans="1:1">
      <c r="A200" t="str" s="6">
        <f>HYPERLINK("https://www.ti.com.cn/product/cn/FDC1004-Q1", "FDC1004-Q1")</f>
      </c>
      <c r="B200" t="s" s="4">
        <v>1376</v>
      </c>
      <c r="C200" t="str" s="6">
        <f>HYPERLINK("https://www.ti.com.cn/cn/lit/gpn/FDC1004-Q1", "PDF data sheet")</f>
      </c>
      <c r="D200" t="str" s="6">
        <f>HYPERLINK("https://www.ti.com.cn/document-viewer/cn/FDC1004-Q1/datasheet", "HTML data sheet")</f>
      </c>
      <c r="E200" t="s" s="4">
        <v>1377</v>
      </c>
      <c r="F200" t="s" s="4">
        <v>1378</v>
      </c>
      <c r="G200" t="s" s="4">
        <v>1379</v>
      </c>
      <c r="H200" t="s" s="4">
        <v>1380</v>
      </c>
      <c r="I200" t="n" s="4">
        <v>10</v>
      </c>
      <c r="J200" t="n" s="4">
        <v>14.7</v>
      </c>
      <c r="K200" t="s" s="4">
        <v>1381</v>
      </c>
      <c r="L200" t="n" s="4">
        <v>2.596</v>
      </c>
      <c r="M200" t="s" s="4">
        <v>1382</v>
      </c>
    </row>
    <row r="201" hidden="0" ht="30" customHeight="1" spans="1:1">
      <c r="A201" t="str" s="6">
        <f>HYPERLINK("https://www.ti.com.cn/product/cn/LDC1101", "LDC1101")</f>
      </c>
      <c r="B201" t="s" s="4">
        <v>1383</v>
      </c>
      <c r="C201" t="str" s="6">
        <f>HYPERLINK("https://www.ti.com.cn/cn/lit/gpn/LDC1101", "PDF data sheet")</f>
      </c>
      <c r="D201" t="str" s="6">
        <f>HYPERLINK("https://www.ti.com.cn/document-viewer/cn/LDC1101/datasheet", "HTML data sheet")</f>
      </c>
      <c r="E201" t="s" s="4">
        <v>1384</v>
      </c>
      <c r="F201" t="s" s="4">
        <v>1385</v>
      </c>
      <c r="G201" t="s" s="4">
        <v>1386</v>
      </c>
      <c r="H201" t="s" s="4">
        <v>1387</v>
      </c>
      <c r="I201" t="n" s="4">
        <v>10</v>
      </c>
      <c r="J201" t="n" s="4">
        <v>9</v>
      </c>
      <c r="K201" t="s" s="4">
        <v>1388</v>
      </c>
      <c r="L201" t="n" s="4">
        <v>1.595</v>
      </c>
      <c r="M201" t="s" s="4">
        <v>1389</v>
      </c>
    </row>
    <row r="202" hidden="0" ht="30" customHeight="1" spans="1:1">
      <c r="A202" t="str" s="6">
        <f>HYPERLINK("https://www.ti.com.cn/product/cn/PGA900", "PGA900")</f>
      </c>
      <c r="B202" t="s" s="4">
        <v>1390</v>
      </c>
      <c r="C202" t="str" s="6">
        <f>HYPERLINK("https://www.ti.com.cn/cn/lit/gpn/PGA900", "PDF data sheet")</f>
      </c>
      <c r="D202" t="str" s="6">
        <f>HYPERLINK("https://www.ti.com.cn/document-viewer/cn/PGA900/datasheet", "HTML data sheet")</f>
      </c>
      <c r="E202" t="s" s="4">
        <v>1391</v>
      </c>
      <c r="F202" t="s" s="4">
        <v>1392</v>
      </c>
      <c r="G202" t="s" s="4">
        <v>1393</v>
      </c>
      <c r="H202" t="s" s="4">
        <v>1394</v>
      </c>
      <c r="I202" t="n" s="4">
        <v>36</v>
      </c>
      <c r="J202" t="s" s="4">
        <v>1395</v>
      </c>
      <c r="K202" t="s" s="4">
        <v>1396</v>
      </c>
      <c r="L202" t="n" s="4">
        <v>3.582</v>
      </c>
      <c r="M202" t="s" s="4">
        <v>1397</v>
      </c>
    </row>
    <row r="203" hidden="0" ht="30" customHeight="1" spans="1:1">
      <c r="A203" t="str" s="6">
        <f>HYPERLINK("https://www.ti.com.cn/product/cn/TDC1000-Q1", "TDC1000-Q1")</f>
      </c>
      <c r="B203" t="s" s="4">
        <v>1398</v>
      </c>
      <c r="C203" t="str" s="6">
        <f>HYPERLINK("https://www.ti.com.cn/cn/lit/gpn/TDC1000-Q1", "PDF data sheet")</f>
      </c>
      <c r="D203" t="str" s="6">
        <f>HYPERLINK("https://www.ti.com.cn/document-viewer/cn/TDC1000-Q1/datasheet", "HTML data sheet")</f>
      </c>
      <c r="E203" t="s" s="4">
        <v>1399</v>
      </c>
      <c r="F203" t="s" s="4">
        <v>1400</v>
      </c>
      <c r="G203" t="s" s="4">
        <v>1401</v>
      </c>
      <c r="H203" t="s" s="4">
        <v>1402</v>
      </c>
      <c r="I203" t="n" s="4">
        <v>28</v>
      </c>
      <c r="J203" t="n" s="4">
        <v>62.08</v>
      </c>
      <c r="K203" t="s" s="4">
        <v>1403</v>
      </c>
      <c r="L203" t="n" s="4">
        <v>1.976</v>
      </c>
      <c r="M203" t="s" s="4">
        <v>1404</v>
      </c>
    </row>
    <row r="204" hidden="0" ht="30" customHeight="1" spans="1:1">
      <c r="A204" t="str" s="6">
        <f>HYPERLINK("https://www.ti.com.cn/product/cn/TDC1000", "TDC1000")</f>
      </c>
      <c r="B204" t="s" s="4">
        <v>1405</v>
      </c>
      <c r="C204" t="str" s="6">
        <f>HYPERLINK("https://www.ti.com.cn/cn/lit/gpn/TDC1000", "PDF data sheet")</f>
      </c>
      <c r="D204" t="str" s="6">
        <f>HYPERLINK("https://www.ti.com.cn/document-viewer/cn/TDC1000/datasheet", "HTML data sheet")</f>
      </c>
      <c r="E204" t="s" s="4">
        <v>1406</v>
      </c>
      <c r="F204" t="s" s="4">
        <v>1407</v>
      </c>
      <c r="G204" t="s" s="4">
        <v>1408</v>
      </c>
      <c r="H204" t="s" s="4">
        <v>1409</v>
      </c>
      <c r="I204" t="n" s="4">
        <v>28</v>
      </c>
      <c r="J204" t="n" s="4">
        <v>62.08</v>
      </c>
      <c r="K204" t="s" s="4">
        <v>1410</v>
      </c>
      <c r="L204" t="n" s="4">
        <v>1.9</v>
      </c>
      <c r="M204" t="s" s="4">
        <v>1411</v>
      </c>
    </row>
    <row r="205" hidden="0" ht="30" customHeight="1" spans="1:1">
      <c r="A205" t="str" s="6">
        <f>HYPERLINK("https://www.ti.com.cn/product/cn/DRV5013-Q1", "DRV5013-Q1")</f>
      </c>
      <c r="B205" t="s" s="4">
        <v>1412</v>
      </c>
      <c r="C205" t="str" s="6">
        <f>HYPERLINK("https://www.ti.com.cn/cn/lit/gpn/DRV5013-Q1", "PDF data sheet")</f>
      </c>
      <c r="D205" t="str" s="6">
        <f>HYPERLINK("https://www.ti.com.cn/document-viewer/cn/DRV5013-Q1/datasheet", "HTML data sheet")</f>
      </c>
      <c r="E205" t="s" s="4">
        <v>1413</v>
      </c>
      <c r="F205" t="s" s="4">
        <v>1414</v>
      </c>
      <c r="G205" t="s" s="4">
        <v>1415</v>
      </c>
      <c r="H205" t="s" s="4">
        <v>1416</v>
      </c>
      <c r="I205" t="n" s="4">
        <v>3</v>
      </c>
      <c r="J205" t="s" s="4">
        <v>1417</v>
      </c>
      <c r="K205" t="s" s="4">
        <v>1418</v>
      </c>
      <c r="L205" t="n" s="4">
        <v>0.14</v>
      </c>
      <c r="M205" t="s" s="4">
        <v>1419</v>
      </c>
    </row>
    <row r="206" hidden="0" ht="30" customHeight="1" spans="1:1">
      <c r="A206" t="str" s="6">
        <f>HYPERLINK("https://www.ti.com.cn/product/cn/DRV5023-Q1", "DRV5023-Q1")</f>
      </c>
      <c r="B206" t="s" s="4">
        <v>1420</v>
      </c>
      <c r="C206" t="str" s="6">
        <f>HYPERLINK("https://www.ti.com.cn/cn/lit/gpn/DRV5023-Q1", "PDF data sheet")</f>
      </c>
      <c r="D206" t="str" s="6">
        <f>HYPERLINK("https://www.ti.com.cn/document-viewer/cn/DRV5023-Q1/datasheet", "HTML data sheet")</f>
      </c>
      <c r="E206" t="s" s="4">
        <v>1421</v>
      </c>
      <c r="F206" t="s" s="4">
        <v>1422</v>
      </c>
      <c r="G206" t="s" s="4">
        <v>1423</v>
      </c>
      <c r="H206" t="s" s="4">
        <v>1424</v>
      </c>
      <c r="I206" t="n" s="4">
        <v>3</v>
      </c>
      <c r="J206" t="s" s="4">
        <v>1425</v>
      </c>
      <c r="K206" t="s" s="4">
        <v>1426</v>
      </c>
      <c r="L206" t="n" s="4">
        <v>0.21</v>
      </c>
      <c r="M206" t="s" s="4">
        <v>1427</v>
      </c>
    </row>
    <row r="207" hidden="0" ht="30" customHeight="1" spans="1:1">
      <c r="A207" t="str" s="6">
        <f>HYPERLINK("https://www.ti.com.cn/product/cn/DRV5033-Q1", "DRV5033-Q1")</f>
      </c>
      <c r="B207" t="s" s="4">
        <v>1428</v>
      </c>
      <c r="C207" t="str" s="6">
        <f>HYPERLINK("https://www.ti.com.cn/cn/lit/gpn/DRV5033-Q1", "PDF data sheet")</f>
      </c>
      <c r="D207" t="str" s="6">
        <f>HYPERLINK("https://www.ti.com.cn/document-viewer/cn/DRV5033-Q1/datasheet", "HTML data sheet")</f>
      </c>
      <c r="E207" t="s" s="4">
        <v>1429</v>
      </c>
      <c r="F207" t="s" s="4">
        <v>1430</v>
      </c>
      <c r="G207" t="s" s="4">
        <v>1431</v>
      </c>
      <c r="H207" t="s" s="4">
        <v>1432</v>
      </c>
      <c r="I207" t="n" s="4">
        <v>3</v>
      </c>
      <c r="J207" t="s" s="4">
        <v>1433</v>
      </c>
      <c r="K207" t="s" s="4">
        <v>1434</v>
      </c>
      <c r="L207" t="n" s="4">
        <v>0.21</v>
      </c>
      <c r="M207" t="s" s="4">
        <v>1435</v>
      </c>
    </row>
    <row r="208" hidden="0" ht="30" customHeight="1" spans="1:1">
      <c r="A208" t="str" s="6">
        <f>HYPERLINK("https://www.ti.com.cn/product/cn/DRV5053-Q1", "DRV5053-Q1")</f>
      </c>
      <c r="B208" t="s" s="4">
        <v>1436</v>
      </c>
      <c r="C208" t="str" s="6">
        <f>HYPERLINK("https://www.ti.com.cn/cn/lit/gpn/DRV5053-Q1", "PDF data sheet")</f>
      </c>
      <c r="D208" t="str" s="6">
        <f>HYPERLINK("https://www.ti.com.cn/document-viewer/cn/DRV5053-Q1/datasheet", "HTML data sheet")</f>
      </c>
      <c r="E208" t="s" s="4">
        <v>1437</v>
      </c>
      <c r="F208" t="s" s="4">
        <v>1438</v>
      </c>
      <c r="G208" t="s" s="4">
        <v>1439</v>
      </c>
      <c r="H208" t="s" s="4">
        <v>1440</v>
      </c>
      <c r="I208" t="n" s="4">
        <v>3</v>
      </c>
      <c r="J208" t="s" s="4">
        <v>1441</v>
      </c>
      <c r="K208" t="s" s="4">
        <v>1442</v>
      </c>
      <c r="L208" t="n" s="4">
        <v>0.3</v>
      </c>
      <c r="M208" t="s" s="4">
        <v>1443</v>
      </c>
    </row>
    <row r="209" hidden="0" ht="30" customHeight="1" spans="1:1">
      <c r="A209" t="str" s="6">
        <f>HYPERLINK("https://www.ti.com.cn/product/cn/LDC1312", "LDC1312")</f>
      </c>
      <c r="B209" t="s" s="4">
        <v>1444</v>
      </c>
      <c r="C209" t="str" s="6">
        <f>HYPERLINK("https://www.ti.com.cn/cn/lit/gpn/LDC1312", "PDF data sheet")</f>
      </c>
      <c r="D209" t="str" s="6">
        <f>HYPERLINK("https://www.ti.com.cn/document-viewer/cn/LDC1312/datasheet", "HTML data sheet")</f>
      </c>
      <c r="E209" t="s" s="4">
        <v>1445</v>
      </c>
      <c r="F209" t="s" s="4">
        <v>1446</v>
      </c>
      <c r="G209" t="s" s="4">
        <v>1447</v>
      </c>
      <c r="H209" t="s" s="4">
        <v>1448</v>
      </c>
      <c r="I209" t="n" s="4">
        <v>12</v>
      </c>
      <c r="J209" t="n" s="4">
        <v>16</v>
      </c>
      <c r="K209" t="s" s="4">
        <v>1449</v>
      </c>
      <c r="L209" t="n" s="4">
        <v>1.199</v>
      </c>
      <c r="M209" t="s" s="4">
        <v>1450</v>
      </c>
    </row>
    <row r="210" hidden="0" ht="30" customHeight="1" spans="1:1">
      <c r="A210" t="str" s="6">
        <f>HYPERLINK("https://www.ti.com.cn/product/cn/LDC1314", "LDC1314")</f>
      </c>
      <c r="B210" t="s" s="4">
        <v>1451</v>
      </c>
      <c r="C210" t="str" s="6">
        <f>HYPERLINK("https://www.ti.com.cn/cn/lit/gpn/LDC1314", "PDF data sheet")</f>
      </c>
      <c r="D210" t="str" s="6">
        <f>HYPERLINK("https://www.ti.com.cn/document-viewer/cn/LDC1314/datasheet", "HTML data sheet")</f>
      </c>
      <c r="E210" t="s" s="4">
        <v>1452</v>
      </c>
      <c r="F210" t="s" s="4">
        <v>1453</v>
      </c>
      <c r="G210" t="s" s="4">
        <v>1454</v>
      </c>
      <c r="H210" t="s" s="4">
        <v>1455</v>
      </c>
      <c r="I210" t="n" s="4">
        <v>16</v>
      </c>
      <c r="J210" t="n" s="4">
        <v>16</v>
      </c>
      <c r="K210" t="s" s="4">
        <v>1456</v>
      </c>
      <c r="L210" t="n" s="4">
        <v>1.43</v>
      </c>
      <c r="M210" t="s" s="4">
        <v>1457</v>
      </c>
    </row>
    <row r="211" hidden="0" ht="30" customHeight="1" spans="1:1">
      <c r="A211" t="str" s="6">
        <f>HYPERLINK("https://www.ti.com.cn/product/cn/LDC1612", "LDC1612")</f>
      </c>
      <c r="B211" t="s" s="4">
        <v>1458</v>
      </c>
      <c r="C211" t="str" s="6">
        <f>HYPERLINK("https://www.ti.com.cn/cn/lit/gpn/LDC1612", "PDF data sheet")</f>
      </c>
      <c r="D211" t="str" s="6">
        <f>HYPERLINK("https://www.ti.com.cn/document-viewer/cn/LDC1612/datasheet", "HTML data sheet")</f>
      </c>
      <c r="E211" t="s" s="4">
        <v>1459</v>
      </c>
      <c r="F211" t="s" s="4">
        <v>1460</v>
      </c>
      <c r="G211" t="s" s="4">
        <v>1461</v>
      </c>
      <c r="H211" t="s" s="4">
        <v>1462</v>
      </c>
      <c r="I211" t="n" s="4">
        <v>12</v>
      </c>
      <c r="J211" t="n" s="4">
        <v>16</v>
      </c>
      <c r="K211" t="s" s="4">
        <v>1463</v>
      </c>
      <c r="L211" t="n" s="4">
        <v>1.375</v>
      </c>
      <c r="M211" t="s" s="4">
        <v>1464</v>
      </c>
    </row>
    <row r="212" hidden="0" ht="30" customHeight="1" spans="1:1">
      <c r="A212" t="str" s="6">
        <f>HYPERLINK("https://www.ti.com.cn/product/cn/LDC1614", "LDC1614")</f>
      </c>
      <c r="B212" t="s" s="4">
        <v>1465</v>
      </c>
      <c r="C212" t="str" s="6">
        <f>HYPERLINK("https://www.ti.com.cn/cn/lit/gpn/LDC1614", "PDF data sheet")</f>
      </c>
      <c r="D212" t="str" s="6">
        <f>HYPERLINK("https://www.ti.com.cn/document-viewer/cn/LDC1614/datasheet", "HTML data sheet")</f>
      </c>
      <c r="E212" t="s" s="4">
        <v>1466</v>
      </c>
      <c r="F212" t="s" s="4">
        <v>1467</v>
      </c>
      <c r="G212" t="s" s="4">
        <v>1468</v>
      </c>
      <c r="H212" t="s" s="4">
        <v>1469</v>
      </c>
      <c r="I212" t="n" s="4">
        <v>16</v>
      </c>
      <c r="J212" t="n" s="4">
        <v>16</v>
      </c>
      <c r="K212" t="s" s="4">
        <v>1470</v>
      </c>
      <c r="L212" t="n" s="4">
        <v>1.98</v>
      </c>
      <c r="M212" t="s" s="4">
        <v>1471</v>
      </c>
    </row>
    <row r="213" hidden="0" ht="30" customHeight="1" spans="1:1">
      <c r="A213" t="str" s="6">
        <f>HYPERLINK("https://www.ti.com.cn/product/cn/OPT3001", "OPT3001")</f>
      </c>
      <c r="B213" t="s" s="4">
        <v>1472</v>
      </c>
      <c r="C213" t="str" s="6">
        <f>HYPERLINK("https://www.ti.com.cn/cn/lit/gpn/OPT3001", "PDF data sheet")</f>
      </c>
      <c r="D213" t="str" s="6">
        <f>HYPERLINK("https://www.ti.com.cn/document-viewer/cn/OPT3001/datasheet", "HTML data sheet")</f>
      </c>
      <c r="E213" t="s" s="4">
        <v>1473</v>
      </c>
      <c r="F213" t="s" s="4">
        <v>1474</v>
      </c>
      <c r="G213" t="s" s="4">
        <v>1475</v>
      </c>
      <c r="H213" t="s" s="4">
        <v>1476</v>
      </c>
      <c r="I213" t="n" s="4">
        <v>6</v>
      </c>
      <c r="J213" t="n" s="4">
        <v>4</v>
      </c>
      <c r="K213" t="s" s="4">
        <v>1477</v>
      </c>
      <c r="L213" t="n" s="4">
        <v>0.87</v>
      </c>
      <c r="M213" t="s" s="4">
        <v>1478</v>
      </c>
    </row>
    <row r="214" hidden="0" ht="30" customHeight="1" spans="1:1">
      <c r="A214" t="str" s="6">
        <f>HYPERLINK("https://www.ti.com.cn/product/cn/LMT70", "LMT70")</f>
      </c>
      <c r="B214" t="s" s="4">
        <v>1479</v>
      </c>
      <c r="C214" t="str" s="6">
        <f>HYPERLINK("https://www.ti.com.cn/cn/lit/gpn/LMT70", "PDF data sheet")</f>
      </c>
      <c r="D214" t="str" s="6">
        <f>HYPERLINK("https://www.ti.com.cn/document-viewer/cn/LMT70/datasheet", "HTML data sheet")</f>
      </c>
      <c r="E214" t="s" s="4">
        <v>1480</v>
      </c>
      <c r="F214" t="s" s="4">
        <v>1481</v>
      </c>
      <c r="G214" t="s" s="4">
        <v>1482</v>
      </c>
      <c r="H214" t="s" s="4">
        <v>1483</v>
      </c>
      <c r="I214" t="n" s="4">
        <v>4</v>
      </c>
      <c r="J214" t="n" s="4">
        <v>1</v>
      </c>
      <c r="K214" t="s" s="4">
        <v>1484</v>
      </c>
      <c r="L214" t="n" s="4">
        <v>0.554</v>
      </c>
      <c r="M214" t="s" s="4">
        <v>1485</v>
      </c>
    </row>
    <row r="215" hidden="0" ht="30" customHeight="1" spans="1:1">
      <c r="A215" t="str" s="6">
        <f>HYPERLINK("https://www.ti.com.cn/product/cn/LMT70A", "LMT70A")</f>
      </c>
      <c r="B215" t="s" s="4">
        <v>1486</v>
      </c>
      <c r="C215" t="str" s="6">
        <f>HYPERLINK("https://www.ti.com.cn/cn/lit/gpn/LMT70A", "PDF data sheet")</f>
      </c>
      <c r="D215" t="str" s="6">
        <f>HYPERLINK("https://www.ti.com.cn/document-viewer/cn/LMT70A/datasheet", "HTML data sheet")</f>
      </c>
      <c r="E215" t="s" s="4">
        <v>1487</v>
      </c>
      <c r="F215" t="s" s="4">
        <v>1488</v>
      </c>
      <c r="G215" t="s" s="4">
        <v>1489</v>
      </c>
      <c r="H215" t="s" s="4">
        <v>1490</v>
      </c>
      <c r="I215" t="n" s="4">
        <v>4</v>
      </c>
      <c r="J215" t="n" s="4">
        <v>1</v>
      </c>
      <c r="K215" t="s" s="4">
        <v>1491</v>
      </c>
      <c r="L215" t="n" s="4">
        <v>0.593</v>
      </c>
      <c r="M215" t="s" s="4">
        <v>1492</v>
      </c>
    </row>
    <row r="216" hidden="0" ht="30" customHeight="1" spans="1:1">
      <c r="A216" t="str" s="6">
        <f>HYPERLINK("https://www.ti.com.cn/product/cn/TMP112-Q1", "TMP112-Q1")</f>
      </c>
      <c r="B216" t="s" s="4">
        <v>1493</v>
      </c>
      <c r="C216" t="str" s="6">
        <f>HYPERLINK("https://www.ti.com.cn/cn/lit/gpn/TMP112-Q1", "PDF data sheet")</f>
      </c>
      <c r="D216" t="str" s="6">
        <f>HYPERLINK("https://www.ti.com.cn/document-viewer/cn/TMP112-Q1/datasheet", "HTML data sheet")</f>
      </c>
      <c r="E216" t="s" s="4">
        <v>1494</v>
      </c>
      <c r="F216" t="s" s="4">
        <v>1495</v>
      </c>
      <c r="G216" t="s" s="4">
        <v>1496</v>
      </c>
      <c r="H216" t="s" s="4">
        <v>1497</v>
      </c>
      <c r="I216" t="n" s="4">
        <v>6</v>
      </c>
      <c r="J216" t="n" s="4">
        <v>2.56</v>
      </c>
      <c r="K216" t="s" s="4">
        <v>1498</v>
      </c>
      <c r="L216" t="n" s="4">
        <v>0.448</v>
      </c>
      <c r="M216" t="s" s="4">
        <v>1499</v>
      </c>
    </row>
    <row r="217" hidden="0" ht="30" customHeight="1" spans="1:1">
      <c r="A217" t="str" s="6">
        <f>HYPERLINK("https://www.ti.com.cn/product/cn/TMP102-Q1", "TMP102-Q1")</f>
      </c>
      <c r="B217" t="s" s="4">
        <v>1500</v>
      </c>
      <c r="C217" t="str" s="6">
        <f>HYPERLINK("https://www.ti.com.cn/cn/lit/gpn/TMP102-Q1", "PDF data sheet")</f>
      </c>
      <c r="D217" t="str" s="6">
        <f>HYPERLINK("https://www.ti.com.cn/document-viewer/cn/TMP102-Q1/datasheet", "HTML data sheet")</f>
      </c>
      <c r="E217" t="s" s="4">
        <v>1501</v>
      </c>
      <c r="F217" t="s" s="4">
        <v>1502</v>
      </c>
      <c r="G217" t="s" s="4">
        <v>1503</v>
      </c>
      <c r="H217" t="s" s="4">
        <v>1504</v>
      </c>
      <c r="I217" t="n" s="4">
        <v>6</v>
      </c>
      <c r="J217" t="n" s="4">
        <v>2.56</v>
      </c>
      <c r="K217" t="s" s="4">
        <v>1505</v>
      </c>
      <c r="L217" t="n" s="4">
        <v>0.353</v>
      </c>
      <c r="M217" t="s" s="4">
        <v>1506</v>
      </c>
    </row>
    <row r="218" hidden="0" ht="30" customHeight="1" spans="1:1">
      <c r="A218" t="str" s="6">
        <f>HYPERLINK("https://www.ti.com.cn/product/cn/TMP75B-Q1", "TMP75B-Q1")</f>
      </c>
      <c r="B218" t="s" s="4">
        <v>1507</v>
      </c>
      <c r="C218" t="str" s="6">
        <f>HYPERLINK("https://www.ti.com.cn/cn/lit/gpn/TMP75B-Q1", "PDF data sheet")</f>
      </c>
      <c r="D218" t="str" s="6">
        <f>HYPERLINK("https://www.ti.com.cn/document-viewer/cn/TMP75B-Q1/datasheet", "HTML data sheet")</f>
      </c>
      <c r="E218" t="s" s="4">
        <v>1508</v>
      </c>
      <c r="F218" t="s" s="4">
        <v>1509</v>
      </c>
      <c r="G218" t="s" s="4">
        <v>1510</v>
      </c>
      <c r="H218" t="s" s="4">
        <v>1511</v>
      </c>
      <c r="I218" t="n" s="4">
        <v>8</v>
      </c>
      <c r="J218" t="s" s="4">
        <v>1512</v>
      </c>
      <c r="K218" t="s" s="4">
        <v>1513</v>
      </c>
      <c r="L218" t="n" s="4">
        <v>0.368</v>
      </c>
      <c r="M218" t="s" s="4">
        <v>1514</v>
      </c>
    </row>
    <row r="219" hidden="0" ht="30" customHeight="1" spans="1:1">
      <c r="A219" t="str" s="6">
        <f>HYPERLINK("https://www.ti.com.cn/product/cn/TMP302-Q1", "TMP302-Q1")</f>
      </c>
      <c r="B219" t="s" s="4">
        <v>1515</v>
      </c>
      <c r="C219" t="str" s="6">
        <f>HYPERLINK("https://www.ti.com.cn/cn/lit/gpn/TMP302-Q1", "PDF data sheet")</f>
      </c>
      <c r="D219" t="str" s="6">
        <f>HYPERLINK("https://www.ti.com.cn/document-viewer/cn/TMP302-Q1/datasheet", "HTML data sheet")</f>
      </c>
      <c r="E219" t="s" s="4">
        <v>1516</v>
      </c>
      <c r="F219" t="s" s="4">
        <v>1517</v>
      </c>
      <c r="G219" t="s" s="4">
        <v>1518</v>
      </c>
      <c r="H219" t="s" s="4">
        <v>1519</v>
      </c>
      <c r="I219" t="n" s="4">
        <v>6</v>
      </c>
      <c r="J219" t="n" s="4">
        <v>2.56</v>
      </c>
      <c r="K219" t="s" s="4">
        <v>1520</v>
      </c>
      <c r="L219" t="n" s="4">
        <v>0.143</v>
      </c>
      <c r="M219" t="s" s="4">
        <v>1521</v>
      </c>
    </row>
    <row r="220" hidden="0" ht="30" customHeight="1" spans="1:1">
      <c r="A220" t="str" s="6">
        <f>HYPERLINK("https://www.ti.com.cn/product/cn/TMP451-Q1", "TMP451-Q1")</f>
      </c>
      <c r="B220" t="s" s="4">
        <v>1522</v>
      </c>
      <c r="C220" t="str" s="6">
        <f>HYPERLINK("https://www.ti.com.cn/cn/lit/gpn/TMP451-Q1", "PDF data sheet")</f>
      </c>
      <c r="D220" t="str" s="6">
        <f>HYPERLINK("https://www.ti.com.cn/document-viewer/cn/TMP451-Q1/datasheet", "HTML data sheet")</f>
      </c>
      <c r="E220" t="s" s="4">
        <v>1523</v>
      </c>
      <c r="F220" t="s" s="4">
        <v>1524</v>
      </c>
      <c r="G220" t="s" s="4">
        <v>1525</v>
      </c>
      <c r="H220" t="s" s="4">
        <v>1526</v>
      </c>
      <c r="I220" t="n" s="4">
        <v>8</v>
      </c>
      <c r="J220" t="s" s="4">
        <v>1527</v>
      </c>
      <c r="K220" t="s" s="4">
        <v>1528</v>
      </c>
      <c r="L220" t="n" s="4">
        <v>0.476</v>
      </c>
      <c r="M220" t="s" s="4">
        <v>1529</v>
      </c>
    </row>
    <row r="221" hidden="0" ht="30" customHeight="1" spans="1:1">
      <c r="A221" t="str" s="6">
        <f>HYPERLINK("https://www.ti.com.cn/product/cn/DRV5023", "DRV5023")</f>
      </c>
      <c r="B221" t="s" s="4">
        <v>1530</v>
      </c>
      <c r="C221" t="str" s="6">
        <f>HYPERLINK("https://www.ti.com.cn/cn/lit/gpn/DRV5023", "PDF data sheet")</f>
      </c>
      <c r="D221" t="str" s="6">
        <f>HYPERLINK("https://www.ti.com.cn/document-viewer/cn/DRV5023/datasheet", "HTML data sheet")</f>
      </c>
      <c r="E221" t="s" s="4">
        <v>1531</v>
      </c>
      <c r="F221" t="s" s="4">
        <v>1532</v>
      </c>
      <c r="G221" t="s" s="4">
        <v>1533</v>
      </c>
      <c r="H221" t="s" s="4">
        <v>1534</v>
      </c>
      <c r="I221" t="n" s="4">
        <v>3</v>
      </c>
      <c r="J221" t="s" s="4">
        <v>1535</v>
      </c>
      <c r="K221" t="s" s="4">
        <v>1536</v>
      </c>
      <c r="L221" t="n" s="4">
        <v>0.159</v>
      </c>
      <c r="M221" t="s" s="4">
        <v>1537</v>
      </c>
    </row>
    <row r="222" hidden="0" ht="30" customHeight="1" spans="1:1">
      <c r="A222" t="str" s="6">
        <f>HYPERLINK("https://www.ti.com.cn/product/cn/DRV5033", "DRV5033")</f>
      </c>
      <c r="B222" t="s" s="4">
        <v>1538</v>
      </c>
      <c r="C222" t="str" s="6">
        <f>HYPERLINK("https://www.ti.com.cn/cn/lit/gpn/DRV5033", "PDF data sheet")</f>
      </c>
      <c r="D222" t="str" s="6">
        <f>HYPERLINK("https://www.ti.com.cn/document-viewer/cn/DRV5033/datasheet", "HTML data sheet")</f>
      </c>
      <c r="E222" t="s" s="4">
        <v>1539</v>
      </c>
      <c r="F222" t="s" s="4">
        <v>1540</v>
      </c>
      <c r="G222" t="s" s="4">
        <v>1541</v>
      </c>
      <c r="H222" t="s" s="4">
        <v>1542</v>
      </c>
      <c r="I222" t="n" s="4">
        <v>3</v>
      </c>
      <c r="J222" t="s" s="4">
        <v>1543</v>
      </c>
      <c r="K222" t="s" s="4">
        <v>1544</v>
      </c>
      <c r="L222" t="n" s="4">
        <v>0.159</v>
      </c>
      <c r="M222" t="s" s="4">
        <v>1545</v>
      </c>
    </row>
    <row r="223" hidden="0" ht="30" customHeight="1" spans="1:1">
      <c r="A223" t="str" s="6">
        <f>HYPERLINK("https://www.ti.com.cn/product/cn/DRV5053", "DRV5053")</f>
      </c>
      <c r="B223" t="s" s="4">
        <v>1546</v>
      </c>
      <c r="C223" t="str" s="6">
        <f>HYPERLINK("https://www.ti.com.cn/cn/lit/gpn/DRV5053", "PDF data sheet")</f>
      </c>
      <c r="D223" t="str" s="6">
        <f>HYPERLINK("https://www.ti.com.cn/document-viewer/cn/DRV5053/datasheet", "HTML data sheet")</f>
      </c>
      <c r="E223" t="s" s="4">
        <v>1547</v>
      </c>
      <c r="F223" t="s" s="4">
        <v>1548</v>
      </c>
      <c r="G223" t="s" s="4">
        <v>1549</v>
      </c>
      <c r="H223" t="s" s="4">
        <v>1550</v>
      </c>
      <c r="I223" t="n" s="4">
        <v>3</v>
      </c>
      <c r="J223" t="s" s="4">
        <v>1551</v>
      </c>
      <c r="K223" t="s" s="4">
        <v>1552</v>
      </c>
      <c r="L223" t="n" s="4">
        <v>0.25</v>
      </c>
      <c r="M223" t="s" s="4">
        <v>1553</v>
      </c>
    </row>
    <row r="224" hidden="0" ht="30" customHeight="1" spans="1:1">
      <c r="A224" t="str" s="6">
        <f>HYPERLINK("https://www.ti.com.cn/product/cn/FDC1004", "FDC1004")</f>
      </c>
      <c r="B224" t="s" s="4">
        <v>1554</v>
      </c>
      <c r="C224" t="str" s="6">
        <f>HYPERLINK("https://www.ti.com.cn/cn/lit/gpn/FDC1004", "PDF data sheet")</f>
      </c>
      <c r="D224" t="str" s="6">
        <f>HYPERLINK("https://www.ti.com.cn/document-viewer/cn/FDC1004/datasheet", "HTML data sheet")</f>
      </c>
      <c r="E224" t="s" s="4">
        <v>1555</v>
      </c>
      <c r="F224" t="s" s="4">
        <v>1556</v>
      </c>
      <c r="G224" t="s" s="4">
        <v>1557</v>
      </c>
      <c r="H224" t="s" s="4">
        <v>1558</v>
      </c>
      <c r="I224" t="n" s="4">
        <v>10</v>
      </c>
      <c r="J224" t="s" s="4">
        <v>1559</v>
      </c>
      <c r="K224" t="s" s="4">
        <v>1560</v>
      </c>
      <c r="L224" t="n" s="4">
        <v>2.2</v>
      </c>
      <c r="M224" t="s" s="4">
        <v>1561</v>
      </c>
    </row>
    <row r="225" hidden="0" ht="30" customHeight="1" spans="1:1">
      <c r="A225" t="str" s="6">
        <f>HYPERLINK("https://www.ti.com.cn/product/cn/TMP75B", "TMP75B")</f>
      </c>
      <c r="B225" t="s" s="4">
        <v>1562</v>
      </c>
      <c r="C225" t="str" s="6">
        <f>HYPERLINK("https://www.ti.com.cn/cn/lit/gpn/TMP75B", "PDF data sheet")</f>
      </c>
      <c r="D225" t="str" s="6">
        <f>HYPERLINK("https://www.ti.com.cn/document-viewer/cn/TMP75B/datasheet", "HTML data sheet")</f>
      </c>
      <c r="E225" t="s" s="4">
        <v>1563</v>
      </c>
      <c r="F225" t="s" s="4">
        <v>1564</v>
      </c>
      <c r="G225" t="s" s="4">
        <v>1565</v>
      </c>
      <c r="H225" t="s" s="4">
        <v>1566</v>
      </c>
      <c r="I225" t="n" s="4">
        <v>8</v>
      </c>
      <c r="J225" t="s" s="4">
        <v>1567</v>
      </c>
      <c r="K225" t="s" s="4">
        <v>1568</v>
      </c>
      <c r="L225" t="n" s="4">
        <v>0.312</v>
      </c>
      <c r="M225" t="s" s="4">
        <v>1569</v>
      </c>
    </row>
    <row r="226" hidden="0" ht="30" customHeight="1" spans="1:1">
      <c r="A226" t="str" s="6">
        <f>HYPERLINK("https://www.ti.com.cn/product/cn/TMP75C", "TMP75C")</f>
      </c>
      <c r="B226" t="s" s="4">
        <v>1570</v>
      </c>
      <c r="C226" t="str" s="6">
        <f>HYPERLINK("https://www.ti.com.cn/cn/lit/gpn/TMP75C", "PDF data sheet")</f>
      </c>
      <c r="D226" t="str" s="6">
        <f>HYPERLINK("https://www.ti.com.cn/document-viewer/cn/TMP75C/datasheet", "HTML data sheet")</f>
      </c>
      <c r="E226" t="s" s="4">
        <v>1571</v>
      </c>
      <c r="F226" t="s" s="4">
        <v>1572</v>
      </c>
      <c r="G226" t="s" s="4">
        <v>1573</v>
      </c>
      <c r="H226" t="s" s="4">
        <v>1574</v>
      </c>
      <c r="I226" t="n" s="4">
        <v>8</v>
      </c>
      <c r="J226" t="s" s="4">
        <v>1575</v>
      </c>
      <c r="K226" t="s" s="4">
        <v>1576</v>
      </c>
      <c r="L226" t="n" s="4">
        <v>0.312</v>
      </c>
      <c r="M226" t="s" s="4">
        <v>1577</v>
      </c>
    </row>
    <row r="227" hidden="0" ht="30" customHeight="1" spans="1:1">
      <c r="A227" t="str" s="6">
        <f>HYPERLINK("https://www.ti.com.cn/product/cn/DRV5013", "DRV5013")</f>
      </c>
      <c r="B227" t="s" s="4">
        <v>1578</v>
      </c>
      <c r="C227" t="str" s="6">
        <f>HYPERLINK("https://www.ti.com.cn/cn/lit/gpn/DRV5013", "PDF data sheet")</f>
      </c>
      <c r="D227" t="str" s="6">
        <f>HYPERLINK("https://www.ti.com.cn/document-viewer/cn/DRV5013/datasheet", "HTML data sheet")</f>
      </c>
      <c r="E227" t="s" s="4">
        <v>1579</v>
      </c>
      <c r="F227" t="s" s="4">
        <v>1580</v>
      </c>
      <c r="G227" t="s" s="4">
        <v>1581</v>
      </c>
      <c r="H227" t="s" s="4">
        <v>1582</v>
      </c>
      <c r="I227" t="n" s="4">
        <v>3</v>
      </c>
      <c r="J227" t="s" s="4">
        <v>1583</v>
      </c>
      <c r="K227" t="s" s="4">
        <v>1584</v>
      </c>
      <c r="L227" t="n" s="4">
        <v>0.13</v>
      </c>
      <c r="M227" t="s" s="4">
        <v>1585</v>
      </c>
    </row>
    <row r="228" hidden="0" ht="30" customHeight="1" spans="1:1">
      <c r="A228" t="str" s="6">
        <f>HYPERLINK("https://www.ti.com.cn/product/cn/LMP93601", "LMP93601")</f>
      </c>
      <c r="B228" t="s" s="4">
        <v>1586</v>
      </c>
      <c r="C228" t="str" s="6">
        <f>HYPERLINK("https://www.ti.com.cn/cn/lit/gpn/LMP93601", "PDF data sheet")</f>
      </c>
      <c r="D228" t="str" s="6">
        <f>HYPERLINK("https://www.ti.com.cn/document-viewer/cn/LMP93601/datasheet", "HTML data sheet")</f>
      </c>
      <c r="E228" t="s" s="4">
        <v>1587</v>
      </c>
      <c r="F228" t="s" s="4">
        <v>1588</v>
      </c>
      <c r="G228" t="s" s="4">
        <v>1589</v>
      </c>
      <c r="H228" t="s" s="4">
        <v>1590</v>
      </c>
      <c r="I228" t="n" s="4">
        <v>24</v>
      </c>
      <c r="J228" t="n" s="4">
        <v>20</v>
      </c>
      <c r="K228" t="s" s="4">
        <v>1591</v>
      </c>
      <c r="L228" t="n" s="4">
        <v>3.358</v>
      </c>
      <c r="M228" t="s" s="4">
        <v>1592</v>
      </c>
    </row>
    <row r="229" hidden="0" ht="30" customHeight="1" spans="1:1">
      <c r="A229" t="str" s="6">
        <f>HYPERLINK("https://www.ti.com.cn/product/cn/LM95071-Q1", "LM95071-Q1")</f>
      </c>
      <c r="B229" t="s" s="4">
        <v>1593</v>
      </c>
      <c r="C229" t="str" s="6">
        <f>HYPERLINK("https://www.ti.com.cn/cn/lit/gpn/LM95071-Q1", "PDF data sheet")</f>
      </c>
      <c r="D229" t="str" s="6">
        <f>HYPERLINK("https://www.ti.com.cn/document-viewer/cn/LM95071-Q1/datasheet", "HTML data sheet")</f>
      </c>
      <c r="E229" t="s" s="4">
        <v>1594</v>
      </c>
      <c r="F229" t="s" s="4">
        <v>1595</v>
      </c>
      <c r="G229" t="s" s="4">
        <v>1596</v>
      </c>
      <c r="H229" t="s" s="4">
        <v>1597</v>
      </c>
      <c r="I229" t="n" s="4">
        <v>5</v>
      </c>
      <c r="J229" t="n" s="4">
        <v>8.12</v>
      </c>
      <c r="K229" t="s" s="4">
        <v>1598</v>
      </c>
      <c r="L229" t="n" s="4">
        <v>0.848</v>
      </c>
      <c r="M229" t="s" s="4">
        <v>1599</v>
      </c>
    </row>
    <row r="230" hidden="0" ht="30" customHeight="1" spans="1:1">
      <c r="A230" t="str" s="6">
        <f>HYPERLINK("https://www.ti.com.cn/product/cn/LMP91300", "LMP91300")</f>
      </c>
      <c r="B230" t="s" s="4">
        <v>1600</v>
      </c>
      <c r="C230" t="str" s="6">
        <f>HYPERLINK("https://www.ti.com.cn/cn/lit/gpn/LMP91300", "PDF data sheet")</f>
      </c>
      <c r="D230" t="str" s="6">
        <f>HYPERLINK("https://www.ti.com.cn/document-viewer/cn/LMP91300/datasheet", "HTML data sheet")</f>
      </c>
      <c r="E230" t="s" s="4">
        <v>1601</v>
      </c>
      <c r="F230" t="s" s="4">
        <v>1602</v>
      </c>
      <c r="G230" t="s" s="4">
        <v>1603</v>
      </c>
      <c r="H230" t="s" s="4">
        <v>1604</v>
      </c>
      <c r="I230" t="s" s="4">
        <v>1605</v>
      </c>
      <c r="J230" t="s" s="4">
        <v>1606</v>
      </c>
      <c r="K230" t="s" s="4">
        <v>1607</v>
      </c>
      <c r="L230" t="n" s="4">
        <v>3.24</v>
      </c>
      <c r="M230" t="s" s="4">
        <v>1608</v>
      </c>
    </row>
    <row r="231" hidden="0" ht="30" customHeight="1" spans="1:1">
      <c r="A231" t="str" s="6">
        <f>HYPERLINK("https://www.ti.com.cn/product/cn/LM50-Q1", "LM50-Q1")</f>
      </c>
      <c r="B231" t="s" s="4">
        <v>1609</v>
      </c>
      <c r="C231" t="str" s="6">
        <f>HYPERLINK("https://www.ti.com.cn/cn/lit/gpn/LM50-Q1", "PDF data sheet")</f>
      </c>
      <c r="D231" t="str" s="6">
        <f>HYPERLINK("https://www.ti.com.cn/document-viewer/cn/LM50-Q1/datasheet", "HTML data sheet")</f>
      </c>
      <c r="E231" t="s" s="4">
        <v>1610</v>
      </c>
      <c r="F231" t="s" s="4">
        <v>1611</v>
      </c>
      <c r="G231" t="s" s="4">
        <v>1612</v>
      </c>
      <c r="H231" t="s" s="4">
        <v>1613</v>
      </c>
      <c r="I231" t="n" s="4">
        <v>3</v>
      </c>
      <c r="J231" t="n" s="4">
        <v>6.9204</v>
      </c>
      <c r="K231" t="s" s="4">
        <v>1614</v>
      </c>
      <c r="L231" t="n" s="4">
        <v>0.468</v>
      </c>
      <c r="M231" t="s" s="4">
        <v>1615</v>
      </c>
    </row>
    <row r="232" hidden="0" ht="30" customHeight="1" spans="1:1">
      <c r="A232" t="str" s="6">
        <f>HYPERLINK("https://www.ti.com.cn/product/cn/DRV411", "DRV411")</f>
      </c>
      <c r="B232" t="s" s="4">
        <v>1616</v>
      </c>
      <c r="C232" t="str" s="6">
        <f>HYPERLINK("https://www.ti.com.cn/cn/lit/gpn/DRV411", "PDF data sheet")</f>
      </c>
      <c r="D232" t="s" s="6">
        <v>545</v>
      </c>
      <c r="E232" t="s" s="4">
        <v>1617</v>
      </c>
      <c r="F232" t="s" s="4">
        <v>1618</v>
      </c>
      <c r="G232" t="s" s="4">
        <v>1619</v>
      </c>
      <c r="H232" t="s" s="4">
        <v>1620</v>
      </c>
      <c r="I232" t="n" s="4">
        <v>20</v>
      </c>
      <c r="J232" t="s" s="4">
        <v>1621</v>
      </c>
      <c r="K232" t="s" s="4">
        <v>1622</v>
      </c>
      <c r="L232" t="n" s="4">
        <v>1.65</v>
      </c>
      <c r="M232" t="s" s="4">
        <v>1623</v>
      </c>
    </row>
    <row r="233" hidden="0" ht="30" customHeight="1" spans="1:1">
      <c r="A233" t="str" s="6">
        <f>HYPERLINK("https://www.ti.com.cn/product/cn/LMT84-Q1", "LMT84-Q1")</f>
      </c>
      <c r="B233" t="s" s="4">
        <v>1624</v>
      </c>
      <c r="C233" t="str" s="6">
        <f>HYPERLINK("https://www.ti.com.cn/cn/lit/gpn/LMT84-Q1", "PDF data sheet")</f>
      </c>
      <c r="D233" t="str" s="6">
        <f>HYPERLINK("https://www.ti.com.cn/document-viewer/cn/LMT84-Q1/datasheet", "HTML data sheet")</f>
      </c>
      <c r="E233" t="s" s="4">
        <v>1625</v>
      </c>
      <c r="F233" t="s" s="4">
        <v>1626</v>
      </c>
      <c r="G233" t="s" s="4">
        <v>1627</v>
      </c>
      <c r="H233" t="s" s="4">
        <v>1628</v>
      </c>
      <c r="I233" t="n" s="4">
        <v>5</v>
      </c>
      <c r="J233" t="n" s="4">
        <v>4.2</v>
      </c>
      <c r="K233" t="s" s="4">
        <v>1629</v>
      </c>
      <c r="L233" t="n" s="4">
        <v>0.184</v>
      </c>
      <c r="M233" t="s" s="4">
        <v>1630</v>
      </c>
    </row>
    <row r="234" hidden="0" ht="30" customHeight="1" spans="1:1">
      <c r="A234" t="str" s="6">
        <f>HYPERLINK("https://www.ti.com.cn/product/cn/LMT85-Q1", "LMT85-Q1")</f>
      </c>
      <c r="B234" t="s" s="4">
        <v>1631</v>
      </c>
      <c r="C234" t="str" s="6">
        <f>HYPERLINK("https://www.ti.com.cn/cn/lit/gpn/LMT85-Q1", "PDF data sheet")</f>
      </c>
      <c r="D234" t="str" s="6">
        <f>HYPERLINK("https://www.ti.com.cn/document-viewer/cn/LMT85-Q1/datasheet", "HTML data sheet")</f>
      </c>
      <c r="E234" t="s" s="4">
        <v>1632</v>
      </c>
      <c r="F234" t="s" s="4">
        <v>1633</v>
      </c>
      <c r="G234" t="s" s="4">
        <v>1634</v>
      </c>
      <c r="H234" t="s" s="4">
        <v>1635</v>
      </c>
      <c r="I234" t="n" s="4">
        <v>5</v>
      </c>
      <c r="J234" t="n" s="4">
        <v>4.2</v>
      </c>
      <c r="K234" t="s" s="4">
        <v>1636</v>
      </c>
      <c r="L234" t="n" s="4">
        <v>0.184</v>
      </c>
      <c r="M234" t="s" s="4">
        <v>1637</v>
      </c>
    </row>
    <row r="235" hidden="0" ht="30" customHeight="1" spans="1:1">
      <c r="A235" t="str" s="6">
        <f>HYPERLINK("https://www.ti.com.cn/product/cn/LMT86-Q1", "LMT86-Q1")</f>
      </c>
      <c r="B235" t="s" s="4">
        <v>1638</v>
      </c>
      <c r="C235" t="str" s="6">
        <f>HYPERLINK("https://www.ti.com.cn/cn/lit/gpn/LMT86-Q1", "PDF data sheet")</f>
      </c>
      <c r="D235" t="str" s="6">
        <f>HYPERLINK("https://www.ti.com.cn/document-viewer/cn/LMT86-Q1/datasheet", "HTML data sheet")</f>
      </c>
      <c r="E235" t="s" s="4">
        <v>1639</v>
      </c>
      <c r="F235" t="s" s="4">
        <v>1640</v>
      </c>
      <c r="G235" t="s" s="4">
        <v>1641</v>
      </c>
      <c r="H235" t="s" s="4">
        <v>1642</v>
      </c>
      <c r="I235" t="n" s="4">
        <v>5</v>
      </c>
      <c r="J235" t="n" s="4">
        <v>4.2</v>
      </c>
      <c r="K235" t="s" s="4">
        <v>1643</v>
      </c>
      <c r="L235" t="n" s="4">
        <v>0.184</v>
      </c>
      <c r="M235" t="s" s="4">
        <v>1644</v>
      </c>
    </row>
    <row r="236" hidden="0" ht="30" customHeight="1" spans="1:1">
      <c r="A236" t="str" s="6">
        <f>HYPERLINK("https://www.ti.com.cn/product/cn/LMT87-Q1", "LMT87-Q1")</f>
      </c>
      <c r="B236" t="s" s="4">
        <v>1645</v>
      </c>
      <c r="C236" t="str" s="6">
        <f>HYPERLINK("https://www.ti.com.cn/cn/lit/gpn/LMT87-Q1", "PDF data sheet")</f>
      </c>
      <c r="D236" t="str" s="6">
        <f>HYPERLINK("https://www.ti.com.cn/document-viewer/cn/LMT87-Q1/datasheet", "HTML data sheet")</f>
      </c>
      <c r="E236" t="s" s="4">
        <v>1646</v>
      </c>
      <c r="F236" t="s" s="4">
        <v>1647</v>
      </c>
      <c r="G236" t="s" s="4">
        <v>1648</v>
      </c>
      <c r="H236" t="s" s="4">
        <v>1649</v>
      </c>
      <c r="I236" t="n" s="4">
        <v>5</v>
      </c>
      <c r="J236" t="n" s="4">
        <v>4.2</v>
      </c>
      <c r="K236" t="s" s="4">
        <v>1650</v>
      </c>
      <c r="L236" t="n" s="4">
        <v>0.184</v>
      </c>
      <c r="M236" t="s" s="4">
        <v>1651</v>
      </c>
    </row>
    <row r="237" hidden="0" ht="30" customHeight="1" spans="1:1">
      <c r="A237" t="str" s="6">
        <f>HYPERLINK("https://www.ti.com.cn/product/cn/TMP451", "TMP451")</f>
      </c>
      <c r="B237" t="s" s="4">
        <v>1652</v>
      </c>
      <c r="C237" t="str" s="6">
        <f>HYPERLINK("https://www.ti.com.cn/cn/lit/gpn/TMP451", "PDF data sheet")</f>
      </c>
      <c r="D237" t="str" s="6">
        <f>HYPERLINK("https://www.ti.com.cn/document-viewer/cn/TMP451/datasheet", "HTML data sheet")</f>
      </c>
      <c r="E237" t="s" s="4">
        <v>1653</v>
      </c>
      <c r="F237" t="s" s="4">
        <v>1654</v>
      </c>
      <c r="G237" t="s" s="4">
        <v>1655</v>
      </c>
      <c r="H237" t="s" s="4">
        <v>1656</v>
      </c>
      <c r="I237" t="n" s="4">
        <v>8</v>
      </c>
      <c r="J237" t="n" s="4">
        <v>4</v>
      </c>
      <c r="K237" t="s" s="4">
        <v>1657</v>
      </c>
      <c r="L237" t="n" s="4">
        <v>0.403</v>
      </c>
      <c r="M237" t="s" s="4">
        <v>1658</v>
      </c>
    </row>
    <row r="238" hidden="0" ht="30" customHeight="1" spans="1:1">
      <c r="A238" t="str" s="6">
        <f>HYPERLINK("https://www.ti.com.cn/product/cn/TMP108", "TMP108")</f>
      </c>
      <c r="B238" t="s" s="4">
        <v>1659</v>
      </c>
      <c r="C238" t="str" s="6">
        <f>HYPERLINK("https://www.ti.com.cn/cn/lit/gpn/TMP108", "PDF data sheet")</f>
      </c>
      <c r="D238" t="str" s="6">
        <f>HYPERLINK("https://www.ti.com.cn/document-viewer/cn/TMP108/datasheet", "HTML data sheet")</f>
      </c>
      <c r="E238" t="s" s="4">
        <v>1660</v>
      </c>
      <c r="F238" t="s" s="4">
        <v>1661</v>
      </c>
      <c r="G238" t="s" s="4">
        <v>1662</v>
      </c>
      <c r="H238" t="s" s="4">
        <v>1663</v>
      </c>
      <c r="I238" t="n" s="4">
        <v>6</v>
      </c>
      <c r="J238" t="n" s="4">
        <v>1.4000000000000001</v>
      </c>
      <c r="K238" t="s" s="4">
        <v>1664</v>
      </c>
      <c r="L238" t="n" s="4">
        <v>0.45</v>
      </c>
      <c r="M238" t="s" s="4">
        <v>1665</v>
      </c>
    </row>
    <row r="239" hidden="0" ht="30" customHeight="1" spans="1:1">
      <c r="A239" t="str" s="6">
        <f>HYPERLINK("https://www.ti.com.cn/product/cn/LMT84", "LMT84")</f>
      </c>
      <c r="B239" t="s" s="4">
        <v>1666</v>
      </c>
      <c r="C239" t="str" s="6">
        <f>HYPERLINK("https://www.ti.com.cn/cn/lit/gpn/LMT84", "PDF data sheet")</f>
      </c>
      <c r="D239" t="str" s="6">
        <f>HYPERLINK("https://www.ti.com.cn/document-viewer/cn/LMT84/datasheet", "HTML data sheet")</f>
      </c>
      <c r="E239" t="s" s="4">
        <v>1667</v>
      </c>
      <c r="F239" t="s" s="4">
        <v>1668</v>
      </c>
      <c r="G239" t="s" s="4">
        <v>1669</v>
      </c>
      <c r="H239" t="s" s="4">
        <v>1670</v>
      </c>
      <c r="I239" t="s" s="4">
        <v>1671</v>
      </c>
      <c r="J239" t="s" s="4">
        <v>1672</v>
      </c>
      <c r="K239" t="s" s="4">
        <v>1673</v>
      </c>
      <c r="L239" t="n" s="4">
        <v>0.15</v>
      </c>
      <c r="M239" t="s" s="4">
        <v>1674</v>
      </c>
    </row>
    <row r="240" hidden="0" ht="30" customHeight="1" spans="1:1">
      <c r="A240" t="str" s="6">
        <f>HYPERLINK("https://www.ti.com.cn/product/cn/LMT85", "LMT85")</f>
      </c>
      <c r="B240" t="s" s="4">
        <v>1675</v>
      </c>
      <c r="C240" t="str" s="6">
        <f>HYPERLINK("https://www.ti.com.cn/cn/lit/gpn/LMT85", "PDF data sheet")</f>
      </c>
      <c r="D240" t="str" s="6">
        <f>HYPERLINK("https://www.ti.com.cn/document-viewer/cn/LMT85/datasheet", "HTML data sheet")</f>
      </c>
      <c r="E240" t="s" s="4">
        <v>1676</v>
      </c>
      <c r="F240" t="s" s="4">
        <v>1677</v>
      </c>
      <c r="G240" t="s" s="4">
        <v>1678</v>
      </c>
      <c r="H240" t="s" s="4">
        <v>1679</v>
      </c>
      <c r="I240" t="s" s="4">
        <v>1680</v>
      </c>
      <c r="J240" t="s" s="4">
        <v>1681</v>
      </c>
      <c r="K240" t="s" s="4">
        <v>1682</v>
      </c>
      <c r="L240" t="n" s="4">
        <v>0.15</v>
      </c>
      <c r="M240" t="s" s="4">
        <v>1683</v>
      </c>
    </row>
    <row r="241" hidden="0" ht="30" customHeight="1" spans="1:1">
      <c r="A241" t="str" s="6">
        <f>HYPERLINK("https://www.ti.com.cn/product/cn/LMT86", "LMT86")</f>
      </c>
      <c r="B241" t="s" s="4">
        <v>1684</v>
      </c>
      <c r="C241" t="str" s="6">
        <f>HYPERLINK("https://www.ti.com.cn/cn/lit/gpn/LMT86", "PDF data sheet")</f>
      </c>
      <c r="D241" t="str" s="6">
        <f>HYPERLINK("https://www.ti.com.cn/document-viewer/cn/LMT86/datasheet", "HTML data sheet")</f>
      </c>
      <c r="E241" t="s" s="4">
        <v>1685</v>
      </c>
      <c r="F241" t="s" s="4">
        <v>1686</v>
      </c>
      <c r="G241" t="s" s="4">
        <v>1687</v>
      </c>
      <c r="H241" t="s" s="4">
        <v>1688</v>
      </c>
      <c r="I241" t="s" s="4">
        <v>1689</v>
      </c>
      <c r="J241" t="s" s="4">
        <v>1690</v>
      </c>
      <c r="K241" t="s" s="4">
        <v>1691</v>
      </c>
      <c r="L241" t="n" s="4">
        <v>0.15</v>
      </c>
      <c r="M241" t="s" s="4">
        <v>1692</v>
      </c>
    </row>
    <row r="242" hidden="0" ht="30" customHeight="1" spans="1:1">
      <c r="A242" t="str" s="6">
        <f>HYPERLINK("https://www.ti.com.cn/product/cn/LMT87", "LMT87")</f>
      </c>
      <c r="B242" t="s" s="4">
        <v>1693</v>
      </c>
      <c r="C242" t="str" s="6">
        <f>HYPERLINK("https://www.ti.com.cn/cn/lit/gpn/LMT87", "PDF data sheet")</f>
      </c>
      <c r="D242" t="str" s="6">
        <f>HYPERLINK("https://www.ti.com.cn/document-viewer/cn/LMT87/datasheet", "HTML data sheet")</f>
      </c>
      <c r="E242" t="s" s="4">
        <v>1694</v>
      </c>
      <c r="F242" t="s" s="4">
        <v>1695</v>
      </c>
      <c r="G242" t="s" s="4">
        <v>1696</v>
      </c>
      <c r="H242" t="s" s="4">
        <v>1697</v>
      </c>
      <c r="I242" t="s" s="4">
        <v>1698</v>
      </c>
      <c r="J242" t="s" s="4">
        <v>1699</v>
      </c>
      <c r="K242" t="s" s="4">
        <v>1700</v>
      </c>
      <c r="L242" t="n" s="4">
        <v>0.15</v>
      </c>
      <c r="M242" t="s" s="4">
        <v>1701</v>
      </c>
    </row>
    <row r="243" hidden="0" ht="30" customHeight="1" spans="1:1">
      <c r="A243" t="str" s="6">
        <f>HYPERLINK("https://www.ti.com.cn/product/cn/LMT88", "LMT88")</f>
      </c>
      <c r="B243" t="s" s="4">
        <v>1702</v>
      </c>
      <c r="C243" t="str" s="6">
        <f>HYPERLINK("https://www.ti.com.cn/cn/lit/gpn/LMT88", "PDF data sheet")</f>
      </c>
      <c r="D243" t="str" s="6">
        <f>HYPERLINK("https://www.ti.com.cn/document-viewer/cn/LMT88/datasheet", "HTML data sheet")</f>
      </c>
      <c r="E243" t="s" s="4">
        <v>1703</v>
      </c>
      <c r="F243" t="s" s="4">
        <v>1704</v>
      </c>
      <c r="G243" t="s" s="4">
        <v>1705</v>
      </c>
      <c r="H243" t="s" s="4">
        <v>1706</v>
      </c>
      <c r="I243" t="n" s="4">
        <v>5</v>
      </c>
      <c r="J243" t="n" s="4">
        <v>4.2</v>
      </c>
      <c r="K243" t="s" s="4">
        <v>1707</v>
      </c>
      <c r="L243" t="n" s="4">
        <v>0.167</v>
      </c>
      <c r="M243" t="s" s="4">
        <v>1708</v>
      </c>
    </row>
    <row r="244" hidden="0" ht="30" customHeight="1" spans="1:1">
      <c r="A244" t="str" s="6">
        <f>HYPERLINK("https://www.ti.com.cn/product/cn/LMT89", "LMT89")</f>
      </c>
      <c r="B244" t="s" s="4">
        <v>1709</v>
      </c>
      <c r="C244" t="str" s="6">
        <f>HYPERLINK("https://www.ti.com.cn/cn/lit/gpn/LMT89", "PDF data sheet")</f>
      </c>
      <c r="D244" t="str" s="6">
        <f>HYPERLINK("https://www.ti.com.cn/document-viewer/cn/LMT89/datasheet", "HTML data sheet")</f>
      </c>
      <c r="E244" t="s" s="4">
        <v>1710</v>
      </c>
      <c r="F244" t="s" s="4">
        <v>1711</v>
      </c>
      <c r="G244" t="s" s="4">
        <v>1712</v>
      </c>
      <c r="H244" t="s" s="4">
        <v>1713</v>
      </c>
      <c r="I244" t="n" s="4">
        <v>5</v>
      </c>
      <c r="J244" t="n" s="4">
        <v>4.2</v>
      </c>
      <c r="K244" t="s" s="4">
        <v>1714</v>
      </c>
      <c r="L244" t="n" s="4">
        <v>0.2</v>
      </c>
      <c r="M244" t="s" s="4">
        <v>1715</v>
      </c>
    </row>
    <row r="245" hidden="0" ht="30" customHeight="1" spans="1:1">
      <c r="A245" t="str" s="6">
        <f>HYPERLINK("https://www.ti.com.cn/product/cn/LMT90", "LMT90")</f>
      </c>
      <c r="B245" t="s" s="4">
        <v>1716</v>
      </c>
      <c r="C245" t="str" s="6">
        <f>HYPERLINK("https://www.ti.com.cn/cn/lit/gpn/LMT90", "PDF data sheet")</f>
      </c>
      <c r="D245" t="str" s="6">
        <f>HYPERLINK("https://www.ti.com.cn/document-viewer/cn/LMT90/datasheet", "HTML data sheet")</f>
      </c>
      <c r="E245" t="s" s="4">
        <v>1717</v>
      </c>
      <c r="F245" t="s" s="4">
        <v>1718</v>
      </c>
      <c r="G245" t="s" s="4">
        <v>1719</v>
      </c>
      <c r="H245" t="s" s="4">
        <v>1720</v>
      </c>
      <c r="I245" t="n" s="4">
        <v>3</v>
      </c>
      <c r="J245" t="n" s="4">
        <v>6.9204</v>
      </c>
      <c r="K245" t="s" s="4">
        <v>1721</v>
      </c>
      <c r="L245" t="n" s="4">
        <v>0.243</v>
      </c>
      <c r="M245" t="s" s="4">
        <v>1722</v>
      </c>
    </row>
    <row r="246" hidden="0" ht="30" customHeight="1" spans="1:1">
      <c r="A246" t="str" s="6">
        <f>HYPERLINK("https://www.ti.com.cn/product/cn/LM60-Q1", "LM60-Q1")</f>
      </c>
      <c r="B246" t="s" s="4">
        <v>1723</v>
      </c>
      <c r="C246" t="str" s="6">
        <f>HYPERLINK("https://www.ti.com.cn/cn/lit/gpn/LM60-Q1", "PDF data sheet")</f>
      </c>
      <c r="D246" t="str" s="6">
        <f>HYPERLINK("https://www.ti.com.cn/document-viewer/cn/LM60-Q1/datasheet", "HTML data sheet")</f>
      </c>
      <c r="E246" t="s" s="4">
        <v>1724</v>
      </c>
      <c r="F246" t="s" s="4">
        <v>1725</v>
      </c>
      <c r="G246" t="s" s="4">
        <v>1726</v>
      </c>
      <c r="H246" t="s" s="4">
        <v>1727</v>
      </c>
      <c r="I246" t="n" s="4">
        <v>3</v>
      </c>
      <c r="J246" t="n" s="4">
        <v>6.9204</v>
      </c>
      <c r="K246" t="s" s="4">
        <v>1728</v>
      </c>
      <c r="L246" t="n" s="4">
        <v>0.402</v>
      </c>
      <c r="M246" t="s" s="4">
        <v>1729</v>
      </c>
    </row>
    <row r="247" hidden="0" ht="30" customHeight="1" spans="1:1">
      <c r="A247" t="str" s="6">
        <f>HYPERLINK("https://www.ti.com.cn/product/cn/LMP91051", "LMP91051")</f>
      </c>
      <c r="B247" t="s" s="4">
        <v>1730</v>
      </c>
      <c r="C247" t="str" s="6">
        <f>HYPERLINK("https://www.ti.com.cn/cn/lit/gpn/LMP91051", "PDF data sheet")</f>
      </c>
      <c r="D247" t="s" s="6">
        <v>545</v>
      </c>
      <c r="E247" t="s" s="4">
        <v>1731</v>
      </c>
      <c r="F247" t="s" s="4">
        <v>1732</v>
      </c>
      <c r="G247" t="s" s="4">
        <v>1733</v>
      </c>
      <c r="H247" t="s" s="4">
        <v>1734</v>
      </c>
      <c r="I247" t="n" s="4">
        <v>14</v>
      </c>
      <c r="J247" t="n" s="4">
        <v>32</v>
      </c>
      <c r="K247" t="s" s="4">
        <v>1735</v>
      </c>
      <c r="L247" t="n" s="4">
        <v>1.612</v>
      </c>
      <c r="M247" t="s" s="4">
        <v>1736</v>
      </c>
    </row>
    <row r="248" hidden="0" ht="30" customHeight="1" spans="1:1">
      <c r="A248" t="str" s="6">
        <f>HYPERLINK("https://www.ti.com.cn/product/cn/LMP91002", "LMP91002")</f>
      </c>
      <c r="B248" t="s" s="4">
        <v>1737</v>
      </c>
      <c r="C248" t="str" s="6">
        <f>HYPERLINK("https://www.ti.com.cn/cn/lit/gpn/LMP91002", "PDF data sheet")</f>
      </c>
      <c r="D248" t="str" s="6">
        <f>HYPERLINK("https://www.ti.com.cn/document-viewer/cn/LMP91002/datasheet", "HTML data sheet")</f>
      </c>
      <c r="E248" t="s" s="4">
        <v>1738</v>
      </c>
      <c r="F248" t="s" s="4">
        <v>1739</v>
      </c>
      <c r="G248" t="s" s="4">
        <v>1740</v>
      </c>
      <c r="H248" t="s" s="4">
        <v>1741</v>
      </c>
      <c r="I248" t="n" s="4">
        <v>14</v>
      </c>
      <c r="J248" t="n" s="4">
        <v>16</v>
      </c>
      <c r="K248" t="s" s="4">
        <v>1742</v>
      </c>
      <c r="L248" t="n" s="4">
        <v>1.529</v>
      </c>
      <c r="M248" t="s" s="4">
        <v>1743</v>
      </c>
    </row>
    <row r="249" hidden="0" ht="30" customHeight="1" spans="1:1">
      <c r="A249" t="str" s="6">
        <f>HYPERLINK("https://www.ti.com.cn/product/cn/PGA450-Q1", "PGA450-Q1")</f>
      </c>
      <c r="B249" t="s" s="4">
        <v>1744</v>
      </c>
      <c r="C249" t="str" s="6">
        <f>HYPERLINK("https://www.ti.com.cn/cn/lit/gpn/PGA450-Q1", "PDF data sheet")</f>
      </c>
      <c r="D249" t="str" s="6">
        <f>HYPERLINK("https://www.ti.com.cn/document-viewer/cn/PGA450-Q1/datasheet", "HTML data sheet")</f>
      </c>
      <c r="E249" t="s" s="4">
        <v>1745</v>
      </c>
      <c r="F249" t="s" s="4">
        <v>1746</v>
      </c>
      <c r="G249" t="s" s="4">
        <v>1747</v>
      </c>
      <c r="H249" t="s" s="4">
        <v>1748</v>
      </c>
      <c r="I249" t="n" s="4">
        <v>28</v>
      </c>
      <c r="J249" t="n" s="4">
        <v>62.08</v>
      </c>
      <c r="K249" t="s" s="4">
        <v>1749</v>
      </c>
      <c r="L249" t="n" s="4">
        <v>3.549</v>
      </c>
      <c r="M249" t="s" s="4">
        <v>1750</v>
      </c>
    </row>
    <row r="250" hidden="0" ht="30" customHeight="1" spans="1:1">
      <c r="A250" t="str" s="6">
        <f>HYPERLINK("https://www.ti.com.cn/product/cn/TMP708", "TMP708")</f>
      </c>
      <c r="B250" t="s" s="4">
        <v>1751</v>
      </c>
      <c r="C250" t="str" s="6">
        <f>HYPERLINK("https://www.ti.com.cn/cn/lit/gpn/TMP708", "PDF data sheet")</f>
      </c>
      <c r="D250" t="str" s="6">
        <f>HYPERLINK("https://www.ti.com.cn/document-viewer/cn/TMP708/datasheet", "HTML data sheet")</f>
      </c>
      <c r="E250" t="s" s="4">
        <v>1752</v>
      </c>
      <c r="F250" t="s" s="4">
        <v>1753</v>
      </c>
      <c r="G250" t="s" s="4">
        <v>1754</v>
      </c>
      <c r="H250" t="s" s="4">
        <v>1755</v>
      </c>
      <c r="I250" t="n" s="4">
        <v>5</v>
      </c>
      <c r="J250" t="n" s="4">
        <v>8.12</v>
      </c>
      <c r="K250" t="s" s="4">
        <v>1756</v>
      </c>
      <c r="L250" t="n" s="4">
        <v>0.119</v>
      </c>
      <c r="M250" t="s" s="4">
        <v>1757</v>
      </c>
    </row>
    <row r="251" hidden="0" ht="30" customHeight="1" spans="1:1">
      <c r="A251" t="str" s="6">
        <f>HYPERLINK("https://www.ti.com.cn/product/cn/TMP709", "TMP709")</f>
      </c>
      <c r="B251" t="s" s="4">
        <v>1758</v>
      </c>
      <c r="C251" t="str" s="6">
        <f>HYPERLINK("https://www.ti.com.cn/cn/lit/gpn/TMP709", "PDF data sheet")</f>
      </c>
      <c r="D251" t="str" s="6">
        <f>HYPERLINK("https://www.ti.com.cn/document-viewer/cn/TMP709/datasheet", "HTML data sheet")</f>
      </c>
      <c r="E251" t="s" s="4">
        <v>1759</v>
      </c>
      <c r="F251" t="s" s="4">
        <v>1760</v>
      </c>
      <c r="G251" t="s" s="4">
        <v>1761</v>
      </c>
      <c r="H251" t="s" s="4">
        <v>1762</v>
      </c>
      <c r="I251" t="n" s="4">
        <v>5</v>
      </c>
      <c r="J251" t="n" s="4">
        <v>8.12</v>
      </c>
      <c r="K251" t="s" s="4">
        <v>1763</v>
      </c>
      <c r="L251" t="n" s="4">
        <v>0.119</v>
      </c>
      <c r="M251" t="s" s="4">
        <v>1764</v>
      </c>
    </row>
    <row r="252" hidden="0" ht="30" customHeight="1" spans="1:1">
      <c r="A252" t="str" s="6">
        <f>HYPERLINK("https://www.ti.com.cn/product/cn/TMP300-Q1", "TMP300-Q1")</f>
      </c>
      <c r="B252" t="s" s="4">
        <v>1765</v>
      </c>
      <c r="C252" t="str" s="6">
        <f>HYPERLINK("https://www.ti.com.cn/cn/lit/gpn/TMP300-Q1", "PDF data sheet")</f>
      </c>
      <c r="D252" t="s" s="6">
        <v>545</v>
      </c>
      <c r="E252" t="s" s="4">
        <v>1766</v>
      </c>
      <c r="F252" t="s" s="4">
        <v>1767</v>
      </c>
      <c r="G252" t="s" s="4">
        <v>1768</v>
      </c>
      <c r="H252" t="s" s="4">
        <v>1769</v>
      </c>
      <c r="I252" t="n" s="4">
        <v>6</v>
      </c>
      <c r="J252" t="n" s="4">
        <v>4.2</v>
      </c>
      <c r="K252" t="s" s="4">
        <v>1770</v>
      </c>
      <c r="L252" t="n" s="4">
        <v>0.896</v>
      </c>
      <c r="M252" t="s" s="4">
        <v>1771</v>
      </c>
    </row>
    <row r="253" hidden="0" ht="30" customHeight="1" spans="1:1">
      <c r="A253" t="str" s="6">
        <f>HYPERLINK("https://www.ti.com.cn/product/cn/LMP91050", "LMP91050")</f>
      </c>
      <c r="B253" t="s" s="4">
        <v>1772</v>
      </c>
      <c r="C253" t="str" s="6">
        <f>HYPERLINK("https://www.ti.com.cn/cn/lit/gpn/LMP91050", "PDF data sheet")</f>
      </c>
      <c r="D253" t="str" s="6">
        <f>HYPERLINK("https://www.ti.com.cn/document-viewer/cn/LMP91050/datasheet", "HTML data sheet")</f>
      </c>
      <c r="E253" t="s" s="4">
        <v>1773</v>
      </c>
      <c r="F253" t="s" s="4">
        <v>1774</v>
      </c>
      <c r="G253" t="s" s="4">
        <v>1775</v>
      </c>
      <c r="H253" t="s" s="4">
        <v>1776</v>
      </c>
      <c r="I253" t="n" s="4">
        <v>10</v>
      </c>
      <c r="J253" t="n" s="4">
        <v>14.7</v>
      </c>
      <c r="K253" t="s" s="4">
        <v>1777</v>
      </c>
      <c r="L253" t="n" s="4">
        <v>1.25</v>
      </c>
      <c r="M253" t="s" s="4">
        <v>1778</v>
      </c>
    </row>
    <row r="254" hidden="0" ht="30" customHeight="1" spans="1:1">
      <c r="A254" t="str" s="6">
        <f>HYPERLINK("https://www.ti.com.cn/product/cn/LMP91200", "LMP91200")</f>
      </c>
      <c r="B254" t="s" s="4">
        <v>1779</v>
      </c>
      <c r="C254" t="str" s="6">
        <f>HYPERLINK("https://www.ti.com.cn/cn/lit/gpn/LMP91200", "PDF data sheet")</f>
      </c>
      <c r="D254" t="s" s="6">
        <v>545</v>
      </c>
      <c r="E254" t="s" s="4">
        <v>1780</v>
      </c>
      <c r="F254" t="s" s="4">
        <v>1781</v>
      </c>
      <c r="G254" t="s" s="4">
        <v>1782</v>
      </c>
      <c r="H254" t="s" s="4">
        <v>1783</v>
      </c>
      <c r="I254" t="n" s="4">
        <v>16</v>
      </c>
      <c r="J254" t="n" s="4">
        <v>32</v>
      </c>
      <c r="K254" t="s" s="4">
        <v>1784</v>
      </c>
      <c r="L254" t="n" s="4">
        <v>2.42</v>
      </c>
      <c r="M254" t="s" s="4">
        <v>1785</v>
      </c>
    </row>
    <row r="255" hidden="0" ht="30" customHeight="1" spans="1:1">
      <c r="A255" t="str" s="6">
        <f>HYPERLINK("https://www.ti.com.cn/product/cn/TMP104", "TMP104")</f>
      </c>
      <c r="B255" t="s" s="4">
        <v>1786</v>
      </c>
      <c r="C255" t="str" s="6">
        <f>HYPERLINK("https://www.ti.com.cn/cn/lit/gpn/TMP104", "PDF data sheet")</f>
      </c>
      <c r="D255" t="str" s="6">
        <f>HYPERLINK("https://www.ti.com.cn/document-viewer/cn/TMP104/datasheet", "HTML data sheet")</f>
      </c>
      <c r="E255" t="s" s="4">
        <v>1787</v>
      </c>
      <c r="F255" t="s" s="4">
        <v>1788</v>
      </c>
      <c r="G255" t="s" s="4">
        <v>1789</v>
      </c>
      <c r="H255" t="s" s="4">
        <v>1790</v>
      </c>
      <c r="I255" t="n" s="4">
        <v>4</v>
      </c>
      <c r="J255" t="n" s="4">
        <v>1</v>
      </c>
      <c r="K255" t="s" s="4">
        <v>1791</v>
      </c>
      <c r="L255" t="n" s="4">
        <v>0.455</v>
      </c>
      <c r="M255" t="s" s="4">
        <v>1792</v>
      </c>
    </row>
    <row r="256" hidden="0" ht="30" customHeight="1" spans="1:1">
      <c r="A256" t="str" s="6">
        <f>HYPERLINK("https://www.ti.com.cn/product/cn/LM96063", "LM96063")</f>
      </c>
      <c r="B256" t="s" s="4">
        <v>1793</v>
      </c>
      <c r="C256" t="str" s="6">
        <f>HYPERLINK("https://www.ti.com.cn/cn/lit/gpn/LM96063", "PDF data sheet")</f>
      </c>
      <c r="D256" t="s" s="6">
        <v>545</v>
      </c>
      <c r="E256" t="s" s="4">
        <v>1794</v>
      </c>
      <c r="F256" t="s" s="4">
        <v>1795</v>
      </c>
      <c r="G256" t="s" s="4">
        <v>1796</v>
      </c>
      <c r="H256" t="s" s="4">
        <v>1797</v>
      </c>
      <c r="I256" t="n" s="4">
        <v>10</v>
      </c>
      <c r="J256" t="n" s="4">
        <v>9</v>
      </c>
      <c r="K256" t="s" s="4">
        <v>1798</v>
      </c>
      <c r="L256" t="n" s="4">
        <v>1.326</v>
      </c>
      <c r="M256" t="s" s="4">
        <v>1799</v>
      </c>
    </row>
    <row r="257" hidden="0" ht="30" customHeight="1" spans="1:1">
      <c r="A257" t="str" s="6">
        <f>HYPERLINK("https://www.ti.com.cn/product/cn/TMP101-Q1", "TMP101-Q1")</f>
      </c>
      <c r="B257" t="s" s="4">
        <v>1800</v>
      </c>
      <c r="C257" t="str" s="6">
        <f>HYPERLINK("https://www.ti.com.cn/cn/lit/gpn/TMP101-Q1", "PDF data sheet")</f>
      </c>
      <c r="D257" t="str" s="6">
        <f>HYPERLINK("https://www.ti.com.cn/document-viewer/cn/TMP101-Q1/datasheet", "HTML data sheet")</f>
      </c>
      <c r="E257" t="s" s="4">
        <v>1801</v>
      </c>
      <c r="F257" t="s" s="4">
        <v>1802</v>
      </c>
      <c r="G257" t="s" s="4">
        <v>1803</v>
      </c>
      <c r="H257" t="s" s="4">
        <v>1804</v>
      </c>
      <c r="I257" t="n" s="4">
        <v>6</v>
      </c>
      <c r="J257" t="n" s="4">
        <v>8.12</v>
      </c>
      <c r="K257" t="s" s="4">
        <v>1805</v>
      </c>
      <c r="L257" t="n" s="4">
        <v>0.826</v>
      </c>
      <c r="M257" t="s" s="4">
        <v>1806</v>
      </c>
    </row>
    <row r="258" hidden="0" ht="30" customHeight="1" spans="1:1">
      <c r="A258" t="str" s="6">
        <f>HYPERLINK("https://www.ti.com.cn/product/cn/TMP422-EP", "TMP422-EP")</f>
      </c>
      <c r="B258" t="s" s="4">
        <v>1807</v>
      </c>
      <c r="C258" t="str" s="6">
        <f>HYPERLINK("https://www.ti.com.cn/cn/lit/gpn/TMP422-EP", "PDF data sheet")</f>
      </c>
      <c r="D258" t="s" s="6">
        <v>545</v>
      </c>
      <c r="E258" t="s" s="4">
        <v>1808</v>
      </c>
      <c r="F258" t="s" s="4">
        <v>1809</v>
      </c>
      <c r="G258" t="s" s="4">
        <v>1810</v>
      </c>
      <c r="H258" t="s" s="4">
        <v>1811</v>
      </c>
      <c r="I258" t="n" s="4">
        <v>8</v>
      </c>
      <c r="J258" t="n" s="4">
        <v>4.64</v>
      </c>
      <c r="K258" t="s" s="4">
        <v>1812</v>
      </c>
      <c r="L258" t="n" s="4">
        <v>1.98</v>
      </c>
      <c r="M258" t="s" s="4">
        <v>1813</v>
      </c>
    </row>
    <row r="259" hidden="0" ht="30" customHeight="1" spans="1:1">
      <c r="A259" t="str" s="6">
        <f>HYPERLINK("https://www.ti.com.cn/product/cn/AMC80", "AMC80")</f>
      </c>
      <c r="B259" t="s" s="4">
        <v>1814</v>
      </c>
      <c r="C259" t="str" s="6">
        <f>HYPERLINK("https://www.ti.com.cn/cn/lit/gpn/AMC80", "PDF data sheet")</f>
      </c>
      <c r="D259" t="str" s="6">
        <f>HYPERLINK("https://www.ti.com.cn/document-viewer/cn/AMC80/datasheet", "HTML data sheet")</f>
      </c>
      <c r="E259" t="s" s="4">
        <v>1815</v>
      </c>
      <c r="F259" t="s" s="4">
        <v>1816</v>
      </c>
      <c r="G259" t="s" s="4">
        <v>1817</v>
      </c>
      <c r="H259" t="s" s="4">
        <v>1818</v>
      </c>
      <c r="I259" t="n" s="4">
        <v>24</v>
      </c>
      <c r="J259" t="n" s="4">
        <v>49.92</v>
      </c>
      <c r="K259" t="s" s="4">
        <v>1819</v>
      </c>
      <c r="L259" t="n" s="4">
        <v>2.226</v>
      </c>
      <c r="M259" t="s" s="4">
        <v>1820</v>
      </c>
    </row>
    <row r="260" hidden="0" ht="30" customHeight="1" spans="1:1">
      <c r="A260" t="str" s="6">
        <f>HYPERLINK("https://www.ti.com.cn/product/cn/TMP103", "TMP103")</f>
      </c>
      <c r="B260" t="s" s="4">
        <v>1821</v>
      </c>
      <c r="C260" t="str" s="6">
        <f>HYPERLINK("https://www.ti.com.cn/cn/lit/gpn/TMP103", "PDF data sheet")</f>
      </c>
      <c r="D260" t="str" s="6">
        <f>HYPERLINK("https://www.ti.com.cn/document-viewer/cn/TMP103/datasheet", "HTML data sheet")</f>
      </c>
      <c r="E260" t="s" s="4">
        <v>1822</v>
      </c>
      <c r="F260" t="s" s="4">
        <v>1823</v>
      </c>
      <c r="G260" t="s" s="4">
        <v>1824</v>
      </c>
      <c r="H260" t="s" s="4">
        <v>1825</v>
      </c>
      <c r="I260" t="n" s="4">
        <v>4</v>
      </c>
      <c r="J260" t="n" s="4">
        <v>1</v>
      </c>
      <c r="K260" t="s" s="4">
        <v>1826</v>
      </c>
      <c r="L260" t="n" s="4">
        <v>0.38</v>
      </c>
      <c r="M260" t="s" s="4">
        <v>1827</v>
      </c>
    </row>
    <row r="261" hidden="0" ht="30" customHeight="1" spans="1:1">
      <c r="A261" t="str" s="6">
        <f>HYPERLINK("https://www.ti.com.cn/product/cn/LMP91000", "LMP91000")</f>
      </c>
      <c r="B261" t="s" s="4">
        <v>1828</v>
      </c>
      <c r="C261" t="str" s="6">
        <f>HYPERLINK("https://www.ti.com.cn/cn/lit/gpn/LMP91000", "PDF data sheet")</f>
      </c>
      <c r="D261" t="str" s="6">
        <f>HYPERLINK("https://www.ti.com.cn/document-viewer/cn/LMP91000/datasheet", "HTML data sheet")</f>
      </c>
      <c r="E261" t="s" s="4">
        <v>1829</v>
      </c>
      <c r="F261" t="s" s="4">
        <v>1830</v>
      </c>
      <c r="G261" t="s" s="4">
        <v>1831</v>
      </c>
      <c r="H261" t="s" s="4">
        <v>1832</v>
      </c>
      <c r="I261" t="n" s="4">
        <v>14</v>
      </c>
      <c r="J261" t="n" s="4">
        <v>16</v>
      </c>
      <c r="K261" t="s" s="4">
        <v>1833</v>
      </c>
      <c r="L261" t="n" s="4">
        <v>1.485</v>
      </c>
      <c r="M261" t="s" s="4">
        <v>1834</v>
      </c>
    </row>
    <row r="262" hidden="0" ht="30" customHeight="1" spans="1:1">
      <c r="A262" t="str" s="6">
        <f>HYPERLINK("https://www.ti.com.cn/product/cn/TMP411-Q1", "TMP411-Q1")</f>
      </c>
      <c r="B262" t="s" s="4">
        <v>1835</v>
      </c>
      <c r="C262" t="str" s="6">
        <f>HYPERLINK("https://www.ti.com.cn/cn/lit/gpn/TMP411-Q1", "PDF data sheet")</f>
      </c>
      <c r="D262" t="s" s="6">
        <v>545</v>
      </c>
      <c r="E262" t="s" s="4">
        <v>1836</v>
      </c>
      <c r="F262" t="s" s="4">
        <v>1837</v>
      </c>
      <c r="G262" t="s" s="4">
        <v>1838</v>
      </c>
      <c r="H262" t="s" s="4">
        <v>1839</v>
      </c>
      <c r="I262" t="n" s="4">
        <v>8</v>
      </c>
      <c r="J262" t="n" s="4">
        <v>14.7</v>
      </c>
      <c r="K262" t="s" s="4">
        <v>1840</v>
      </c>
      <c r="L262" t="n" s="4">
        <v>0.448</v>
      </c>
      <c r="M262" t="s" s="4">
        <v>1841</v>
      </c>
    </row>
    <row r="263" hidden="0" ht="30" customHeight="1" spans="1:1">
      <c r="A263" t="str" s="6">
        <f>HYPERLINK("https://www.ti.com.cn/product/cn/TMP512", "TMP512")</f>
      </c>
      <c r="B263" t="s" s="4">
        <v>1842</v>
      </c>
      <c r="C263" t="str" s="6">
        <f>HYPERLINK("https://www.ti.com.cn/cn/lit/gpn/TMP512", "PDF data sheet")</f>
      </c>
      <c r="D263" t="s" s="6">
        <v>545</v>
      </c>
      <c r="E263" t="s" s="4">
        <v>1843</v>
      </c>
      <c r="F263" t="s" s="4">
        <v>1844</v>
      </c>
      <c r="G263" t="s" s="4">
        <v>1845</v>
      </c>
      <c r="H263" t="s" s="4">
        <v>1846</v>
      </c>
      <c r="I263" t="s" s="4">
        <v>1847</v>
      </c>
      <c r="J263" t="s" s="4">
        <v>1848</v>
      </c>
      <c r="K263" t="s" s="4">
        <v>1849</v>
      </c>
      <c r="L263" t="n" s="4">
        <v>1.276</v>
      </c>
      <c r="M263" t="s" s="4">
        <v>1850</v>
      </c>
    </row>
    <row r="264" hidden="0" ht="30" customHeight="1" spans="1:1">
      <c r="A264" t="str" s="6">
        <f>HYPERLINK("https://www.ti.com.cn/product/cn/TMP513", "TMP513")</f>
      </c>
      <c r="B264" t="s" s="4">
        <v>1851</v>
      </c>
      <c r="C264" t="str" s="6">
        <f>HYPERLINK("https://www.ti.com.cn/cn/lit/gpn/TMP513", "PDF data sheet")</f>
      </c>
      <c r="D264" t="s" s="6">
        <v>545</v>
      </c>
      <c r="E264" t="s" s="4">
        <v>1852</v>
      </c>
      <c r="F264" t="s" s="4">
        <v>1853</v>
      </c>
      <c r="G264" t="s" s="4">
        <v>1854</v>
      </c>
      <c r="H264" t="s" s="4">
        <v>1855</v>
      </c>
      <c r="I264" t="n" s="4">
        <v>16</v>
      </c>
      <c r="J264" t="s" s="4">
        <v>1856</v>
      </c>
      <c r="K264" t="s" s="4">
        <v>1857</v>
      </c>
      <c r="L264" t="n" s="4">
        <v>1.364</v>
      </c>
      <c r="M264" t="s" s="4">
        <v>1858</v>
      </c>
    </row>
    <row r="265" hidden="0" ht="30" customHeight="1" spans="1:1">
      <c r="A265" t="str" s="6">
        <f>HYPERLINK("https://www.ti.com.cn/product/cn/SM72480", "SM72480")</f>
      </c>
      <c r="B265" t="s" s="4">
        <v>1859</v>
      </c>
      <c r="C265" t="str" s="6">
        <f>HYPERLINK("https://www.ti.com.cn/cn/lit/gpn/SM72480", "PDF data sheet")</f>
      </c>
      <c r="D265" t="s" s="6">
        <v>545</v>
      </c>
      <c r="E265" t="s" s="4">
        <v>1860</v>
      </c>
      <c r="F265" t="s" s="4">
        <v>1861</v>
      </c>
      <c r="G265" t="s" s="4">
        <v>1862</v>
      </c>
      <c r="H265" t="s" s="4">
        <v>1863</v>
      </c>
      <c r="I265" t="n" s="4">
        <v>6</v>
      </c>
      <c r="J265" t="n" s="4">
        <v>5.5</v>
      </c>
      <c r="K265" t="s" s="4">
        <v>1864</v>
      </c>
      <c r="L265" t="n" s="4">
        <v>0.76</v>
      </c>
      <c r="M265" t="s" s="4">
        <v>1865</v>
      </c>
    </row>
    <row r="266" hidden="0" ht="30" customHeight="1" spans="1:1">
      <c r="A266" t="str" s="6">
        <f>HYPERLINK("https://www.ti.com.cn/product/cn/TMP435", "TMP435")</f>
      </c>
      <c r="B266" t="s" s="4">
        <v>1866</v>
      </c>
      <c r="C266" t="str" s="6">
        <f>HYPERLINK("https://www.ti.com.cn/cn/lit/gpn/TMP435", "PDF data sheet")</f>
      </c>
      <c r="D266" t="s" s="6">
        <v>545</v>
      </c>
      <c r="E266" t="s" s="4">
        <v>1867</v>
      </c>
      <c r="F266" t="s" s="4">
        <v>1868</v>
      </c>
      <c r="G266" t="s" s="4">
        <v>1869</v>
      </c>
      <c r="H266" t="s" s="4">
        <v>1870</v>
      </c>
      <c r="I266" t="n" s="4">
        <v>10</v>
      </c>
      <c r="J266" t="n" s="4">
        <v>14.7</v>
      </c>
      <c r="K266" t="s" s="4">
        <v>1871</v>
      </c>
      <c r="L266" t="n" s="4">
        <v>0.465</v>
      </c>
      <c r="M266" t="s" s="4">
        <v>1872</v>
      </c>
    </row>
    <row r="267" hidden="0" ht="30" customHeight="1" spans="1:1">
      <c r="A267" t="str" s="6">
        <f>HYPERLINK("https://www.ti.com.cn/product/cn/LM71-Q1", "LM71-Q1")</f>
      </c>
      <c r="B267" t="s" s="4">
        <v>1873</v>
      </c>
      <c r="C267" t="str" s="6">
        <f>HYPERLINK("https://www.ti.com.cn/cn/lit/gpn/LM71-Q1", "PDF data sheet")</f>
      </c>
      <c r="D267" t="s" s="6">
        <v>545</v>
      </c>
      <c r="E267" t="s" s="4">
        <v>1874</v>
      </c>
      <c r="F267" t="s" s="4">
        <v>1875</v>
      </c>
      <c r="G267" t="s" s="4">
        <v>1876</v>
      </c>
      <c r="H267" t="s" s="4">
        <v>1877</v>
      </c>
      <c r="I267" t="n" s="4">
        <v>5</v>
      </c>
      <c r="J267" t="n" s="4">
        <v>8.12</v>
      </c>
      <c r="K267" t="s" s="4">
        <v>1878</v>
      </c>
      <c r="L267" t="n" s="4">
        <v>0.848</v>
      </c>
      <c r="M267" t="s" s="4">
        <v>1879</v>
      </c>
    </row>
    <row r="268" hidden="0" ht="30" customHeight="1" spans="1:1">
      <c r="A268" t="str" s="6">
        <f>HYPERLINK("https://www.ti.com.cn/product/cn/TMP20", "TMP20")</f>
      </c>
      <c r="B268" t="s" s="4">
        <v>1880</v>
      </c>
      <c r="C268" t="str" s="6">
        <f>HYPERLINK("https://www.ti.com.cn/cn/lit/gpn/TMP20", "PDF data sheet")</f>
      </c>
      <c r="D268" t="str" s="6">
        <f>HYPERLINK("https://www.ti.com.cn/document-viewer/cn/TMP20/datasheet", "HTML data sheet")</f>
      </c>
      <c r="E268" t="s" s="4">
        <v>1881</v>
      </c>
      <c r="F268" t="s" s="4">
        <v>1882</v>
      </c>
      <c r="G268" t="s" s="4">
        <v>1883</v>
      </c>
      <c r="H268" t="s" s="4">
        <v>1884</v>
      </c>
      <c r="I268" t="s" s="4">
        <v>1885</v>
      </c>
      <c r="J268" t="s" s="4">
        <v>1886</v>
      </c>
      <c r="K268" t="s" s="4">
        <v>1887</v>
      </c>
      <c r="L268" t="n" s="4">
        <v>0.3</v>
      </c>
      <c r="M268" t="s" s="4">
        <v>1888</v>
      </c>
    </row>
    <row r="269" hidden="0" ht="30" customHeight="1" spans="1:1">
      <c r="A269" t="str" s="6">
        <f>HYPERLINK("https://www.ti.com.cn/product/cn/TMP432", "TMP432")</f>
      </c>
      <c r="B269" t="s" s="4">
        <v>1889</v>
      </c>
      <c r="C269" t="str" s="6">
        <f>HYPERLINK("https://www.ti.com.cn/cn/lit/gpn/TMP432", "PDF data sheet")</f>
      </c>
      <c r="D269" t="str" s="6">
        <f>HYPERLINK("https://www.ti.com.cn/document-viewer/cn/TMP432/datasheet", "HTML data sheet")</f>
      </c>
      <c r="E269" t="s" s="4">
        <v>1890</v>
      </c>
      <c r="F269" t="s" s="4">
        <v>1891</v>
      </c>
      <c r="G269" t="s" s="4">
        <v>1892</v>
      </c>
      <c r="H269" t="s" s="4">
        <v>1893</v>
      </c>
      <c r="I269" t="n" s="4">
        <v>10</v>
      </c>
      <c r="J269" t="n" s="4">
        <v>14.7</v>
      </c>
      <c r="K269" t="s" s="4">
        <v>1894</v>
      </c>
      <c r="L269" t="n" s="4">
        <v>0.49</v>
      </c>
      <c r="M269" t="s" s="4">
        <v>1895</v>
      </c>
    </row>
    <row r="270" hidden="0" ht="30" customHeight="1" spans="1:1">
      <c r="A270" t="str" s="6">
        <f>HYPERLINK("https://www.ti.com.cn/product/cn/LM96080", "LM96080")</f>
      </c>
      <c r="B270" t="s" s="4">
        <v>1896</v>
      </c>
      <c r="C270" t="str" s="6">
        <f>HYPERLINK("https://www.ti.com.cn/cn/lit/gpn/LM96080", "PDF data sheet")</f>
      </c>
      <c r="D270" t="s" s="6">
        <v>545</v>
      </c>
      <c r="E270" t="s" s="4">
        <v>1897</v>
      </c>
      <c r="F270" t="s" s="4">
        <v>1898</v>
      </c>
      <c r="G270" t="s" s="4">
        <v>1899</v>
      </c>
      <c r="H270" t="s" s="4">
        <v>1900</v>
      </c>
      <c r="I270" t="n" s="4">
        <v>24</v>
      </c>
      <c r="J270" t="n" s="4">
        <v>49.92</v>
      </c>
      <c r="K270" t="s" s="4">
        <v>1901</v>
      </c>
      <c r="L270" t="n" s="4">
        <v>2.53</v>
      </c>
      <c r="M270" t="s" s="4">
        <v>1902</v>
      </c>
    </row>
    <row r="271" hidden="0" ht="30" customHeight="1" spans="1:1">
      <c r="A271" t="str" s="6">
        <f>HYPERLINK("https://www.ti.com.cn/product/cn/TMP302", "TMP302")</f>
      </c>
      <c r="B271" t="s" s="4">
        <v>1903</v>
      </c>
      <c r="C271" t="str" s="6">
        <f>HYPERLINK("https://www.ti.com.cn/cn/lit/gpn/TMP302", "PDF data sheet")</f>
      </c>
      <c r="D271" t="str" s="6">
        <f>HYPERLINK("https://www.ti.com.cn/document-viewer/cn/TMP302/datasheet", "HTML data sheet")</f>
      </c>
      <c r="E271" t="s" s="4">
        <v>1904</v>
      </c>
      <c r="F271" t="s" s="4">
        <v>1905</v>
      </c>
      <c r="G271" t="s" s="4">
        <v>1906</v>
      </c>
      <c r="H271" t="s" s="4">
        <v>1907</v>
      </c>
      <c r="I271" t="n" s="4">
        <v>6</v>
      </c>
      <c r="J271" t="n" s="4">
        <v>2.56</v>
      </c>
      <c r="K271" t="s" s="4">
        <v>1908</v>
      </c>
      <c r="L271" t="n" s="4">
        <v>0.109</v>
      </c>
      <c r="M271" t="s" s="4">
        <v>1909</v>
      </c>
    </row>
    <row r="272" hidden="0" ht="30" customHeight="1" spans="1:1">
      <c r="A272" t="str" s="6">
        <f>HYPERLINK("https://www.ti.com.cn/product/cn/TMP431", "TMP431")</f>
      </c>
      <c r="B272" t="s" s="4">
        <v>1910</v>
      </c>
      <c r="C272" t="str" s="6">
        <f>HYPERLINK("https://www.ti.com.cn/cn/lit/gpn/TMP431", "PDF data sheet")</f>
      </c>
      <c r="D272" t="str" s="6">
        <f>HYPERLINK("https://www.ti.com.cn/document-viewer/cn/TMP431/datasheet", "HTML data sheet")</f>
      </c>
      <c r="E272" t="s" s="4">
        <v>1911</v>
      </c>
      <c r="F272" t="s" s="4">
        <v>1912</v>
      </c>
      <c r="G272" t="s" s="4">
        <v>1913</v>
      </c>
      <c r="H272" t="s" s="4">
        <v>1914</v>
      </c>
      <c r="I272" t="n" s="4">
        <v>8</v>
      </c>
      <c r="J272" t="n" s="4">
        <v>14.7</v>
      </c>
      <c r="K272" t="s" s="4">
        <v>1915</v>
      </c>
      <c r="L272" t="n" s="4">
        <v>0.42</v>
      </c>
      <c r="M272" t="s" s="4">
        <v>1916</v>
      </c>
    </row>
    <row r="273" hidden="0" ht="30" customHeight="1" spans="1:1">
      <c r="A273" t="str" s="6">
        <f>HYPERLINK("https://www.ti.com.cn/product/cn/TMP303", "TMP303")</f>
      </c>
      <c r="B273" t="s" s="4">
        <v>1917</v>
      </c>
      <c r="C273" t="str" s="6">
        <f>HYPERLINK("https://www.ti.com.cn/cn/lit/gpn/TMP303", "PDF data sheet")</f>
      </c>
      <c r="D273" t="str" s="6">
        <f>HYPERLINK("https://www.ti.com.cn/document-viewer/cn/TMP303/datasheet", "HTML data sheet")</f>
      </c>
      <c r="E273" t="s" s="4">
        <v>1918</v>
      </c>
      <c r="F273" t="s" s="4">
        <v>1919</v>
      </c>
      <c r="G273" t="s" s="4">
        <v>1920</v>
      </c>
      <c r="H273" t="s" s="4">
        <v>1921</v>
      </c>
      <c r="I273" t="n" s="4">
        <v>6</v>
      </c>
      <c r="J273" t="n" s="4">
        <v>2.56</v>
      </c>
      <c r="K273" t="s" s="4">
        <v>1922</v>
      </c>
      <c r="L273" t="n" s="4">
        <v>0.405</v>
      </c>
      <c r="M273" t="s" s="4">
        <v>1923</v>
      </c>
    </row>
    <row r="274" hidden="0" ht="30" customHeight="1" spans="1:1">
      <c r="A274" t="str" s="6">
        <f>HYPERLINK("https://www.ti.com.cn/product/cn/AMC6821-Q1", "AMC6821-Q1")</f>
      </c>
      <c r="B274" t="s" s="4">
        <v>1924</v>
      </c>
      <c r="C274" t="str" s="6">
        <f>HYPERLINK("https://www.ti.com.cn/cn/lit/gpn/AMC6821-Q1", "PDF data sheet")</f>
      </c>
      <c r="D274" t="str" s="6">
        <f>HYPERLINK("https://www.ti.com.cn/document-viewer/cn/AMC6821-Q1/datasheet", "HTML data sheet")</f>
      </c>
      <c r="E274" t="s" s="4">
        <v>1925</v>
      </c>
      <c r="F274" t="s" s="4">
        <v>1926</v>
      </c>
      <c r="G274" t="s" s="4">
        <v>1927</v>
      </c>
      <c r="H274" t="s" s="4">
        <v>1928</v>
      </c>
      <c r="I274" t="n" s="4">
        <v>16</v>
      </c>
      <c r="J274" t="n" s="4">
        <v>29.4</v>
      </c>
      <c r="K274" t="s" s="4">
        <v>1929</v>
      </c>
      <c r="L274" t="n" s="4">
        <v>1.561</v>
      </c>
      <c r="M274" t="s" s="4">
        <v>1930</v>
      </c>
    </row>
    <row r="275" hidden="0" ht="30" customHeight="1" spans="1:1">
      <c r="A275" t="str" s="6">
        <f>HYPERLINK("https://www.ti.com.cn/product/cn/TMP112", "TMP112")</f>
      </c>
      <c r="B275" t="s" s="4">
        <v>1931</v>
      </c>
      <c r="C275" t="str" s="6">
        <f>HYPERLINK("https://www.ti.com.cn/cn/lit/gpn/TMP112", "PDF data sheet")</f>
      </c>
      <c r="D275" t="str" s="6">
        <f>HYPERLINK("https://www.ti.com.cn/document-viewer/cn/TMP112/datasheet", "HTML data sheet")</f>
      </c>
      <c r="E275" t="s" s="4">
        <v>1932</v>
      </c>
      <c r="F275" t="s" s="4">
        <v>1933</v>
      </c>
      <c r="G275" t="s" s="4">
        <v>1934</v>
      </c>
      <c r="H275" t="s" s="4">
        <v>1935</v>
      </c>
      <c r="I275" t="s" s="4">
        <v>1936</v>
      </c>
      <c r="J275" t="s" s="4">
        <v>1937</v>
      </c>
      <c r="K275" t="s" s="4">
        <v>1938</v>
      </c>
      <c r="L275" t="n" s="4">
        <v>0.19</v>
      </c>
      <c r="M275" t="s" s="4">
        <v>1939</v>
      </c>
    </row>
    <row r="276" hidden="0" ht="30" customHeight="1" spans="1:1">
      <c r="A276" t="str" s="6">
        <f>HYPERLINK("https://www.ti.com.cn/product/cn/LM57", "LM57")</f>
      </c>
      <c r="B276" t="s" s="4">
        <v>1940</v>
      </c>
      <c r="C276" t="str" s="6">
        <f>HYPERLINK("https://www.ti.com.cn/cn/lit/gpn/LM57", "PDF data sheet")</f>
      </c>
      <c r="D276" t="str" s="6">
        <f>HYPERLINK("https://www.ti.com.cn/document-viewer/cn/LM57/datasheet", "HTML data sheet")</f>
      </c>
      <c r="E276" t="s" s="4">
        <v>1941</v>
      </c>
      <c r="F276" t="s" s="4">
        <v>1942</v>
      </c>
      <c r="G276" t="s" s="4">
        <v>1943</v>
      </c>
      <c r="H276" t="s" s="4">
        <v>1944</v>
      </c>
      <c r="I276" t="n" s="4">
        <v>8</v>
      </c>
      <c r="J276" t="s" s="4">
        <v>1945</v>
      </c>
      <c r="K276" t="s" s="4">
        <v>1946</v>
      </c>
      <c r="L276" t="n" s="4">
        <v>0.658</v>
      </c>
      <c r="M276" t="s" s="4">
        <v>1947</v>
      </c>
    </row>
    <row r="277" hidden="0" ht="30" customHeight="1" spans="1:1">
      <c r="A277" t="str" s="6">
        <f>HYPERLINK("https://www.ti.com.cn/product/cn/TMP441", "TMP441")</f>
      </c>
      <c r="B277" t="s" s="4">
        <v>1948</v>
      </c>
      <c r="C277" t="str" s="6">
        <f>HYPERLINK("https://www.ti.com.cn/cn/lit/gpn/TMP441", "PDF data sheet")</f>
      </c>
      <c r="D277" t="s" s="6">
        <v>545</v>
      </c>
      <c r="E277" t="s" s="4">
        <v>1949</v>
      </c>
      <c r="F277" t="s" s="4">
        <v>1950</v>
      </c>
      <c r="G277" t="s" s="4">
        <v>1951</v>
      </c>
      <c r="H277" t="s" s="4">
        <v>1952</v>
      </c>
      <c r="I277" t="n" s="4">
        <v>8</v>
      </c>
      <c r="J277" t="n" s="4">
        <v>4.64</v>
      </c>
      <c r="K277" t="s" s="4">
        <v>1953</v>
      </c>
      <c r="L277" t="n" s="4">
        <v>0.557</v>
      </c>
      <c r="M277" t="s" s="4">
        <v>1954</v>
      </c>
    </row>
    <row r="278" hidden="0" ht="30" customHeight="1" spans="1:1">
      <c r="A278" t="str" s="6">
        <f>HYPERLINK("https://www.ti.com.cn/product/cn/TMP442", "TMP442")</f>
      </c>
      <c r="B278" t="s" s="4">
        <v>1955</v>
      </c>
      <c r="C278" t="str" s="6">
        <f>HYPERLINK("https://www.ti.com.cn/cn/lit/gpn/TMP442", "PDF data sheet")</f>
      </c>
      <c r="D278" t="s" s="6">
        <v>545</v>
      </c>
      <c r="E278" t="s" s="4">
        <v>1956</v>
      </c>
      <c r="F278" t="s" s="4">
        <v>1957</v>
      </c>
      <c r="G278" t="s" s="4">
        <v>1958</v>
      </c>
      <c r="H278" t="s" s="4">
        <v>1959</v>
      </c>
      <c r="I278" t="n" s="4">
        <v>8</v>
      </c>
      <c r="J278" t="n" s="4">
        <v>4.64</v>
      </c>
      <c r="K278" t="s" s="4">
        <v>1960</v>
      </c>
      <c r="L278" t="n" s="4">
        <v>0.658</v>
      </c>
      <c r="M278" t="s" s="4">
        <v>1961</v>
      </c>
    </row>
    <row r="279" hidden="0" ht="30" customHeight="1" spans="1:1">
      <c r="A279" t="str" s="6">
        <f>HYPERLINK("https://www.ti.com.cn/product/cn/TMP122-EP", "TMP122-EP")</f>
      </c>
      <c r="B279" t="s" s="4">
        <v>1962</v>
      </c>
      <c r="C279" t="str" s="6">
        <f>HYPERLINK("https://www.ti.com.cn/cn/lit/gpn/TMP122-EP", "PDF data sheet")</f>
      </c>
      <c r="D279" t="s" s="6">
        <v>545</v>
      </c>
      <c r="E279" t="s" s="4">
        <v>1963</v>
      </c>
      <c r="F279" t="s" s="4">
        <v>1964</v>
      </c>
      <c r="G279" t="s" s="4">
        <v>1965</v>
      </c>
      <c r="H279" t="s" s="4">
        <v>1966</v>
      </c>
      <c r="I279" t="n" s="4">
        <v>6</v>
      </c>
      <c r="J279" t="n" s="4">
        <v>8.12</v>
      </c>
      <c r="K279" t="s" s="4">
        <v>1967</v>
      </c>
      <c r="L279" t="n" s="4">
        <v>3.348</v>
      </c>
      <c r="M279" t="s" s="4">
        <v>1968</v>
      </c>
    </row>
    <row r="280" hidden="0" ht="30" customHeight="1" spans="1:1">
      <c r="A280" t="str" s="6">
        <f>HYPERLINK("https://www.ti.com.cn/product/cn/LM94023", "LM94023")</f>
      </c>
      <c r="B280" t="s" s="4">
        <v>1969</v>
      </c>
      <c r="C280" t="str" s="6">
        <f>HYPERLINK("https://www.ti.com.cn/cn/lit/gpn/LM94023", "PDF data sheet")</f>
      </c>
      <c r="D280" t="s" s="6">
        <v>545</v>
      </c>
      <c r="E280" t="s" s="4">
        <v>1970</v>
      </c>
      <c r="F280" t="s" s="4">
        <v>1971</v>
      </c>
      <c r="G280" t="s" s="4">
        <v>1972</v>
      </c>
      <c r="H280" t="s" s="4">
        <v>1973</v>
      </c>
      <c r="I280" t="n" s="4">
        <v>4</v>
      </c>
      <c r="J280" t="n" s="4">
        <v>1</v>
      </c>
      <c r="K280" t="s" s="4">
        <v>1974</v>
      </c>
      <c r="L280" t="n" s="4">
        <v>0.29</v>
      </c>
      <c r="M280" t="s" s="4">
        <v>1975</v>
      </c>
    </row>
    <row r="281" hidden="0" ht="30" customHeight="1" spans="1:1">
      <c r="A281" t="str" s="6">
        <f>HYPERLINK("https://www.ti.com.cn/product/cn/DRV401-EP", "DRV401-EP")</f>
      </c>
      <c r="B281" t="s" s="4">
        <v>1976</v>
      </c>
      <c r="C281" t="str" s="6">
        <f>HYPERLINK("https://www.ti.com.cn/cn/lit/gpn/DRV401-EP", "PDF data sheet")</f>
      </c>
      <c r="D281" t="s" s="6">
        <v>545</v>
      </c>
      <c r="E281" t="s" s="4">
        <v>1977</v>
      </c>
      <c r="F281" t="s" s="4">
        <v>1978</v>
      </c>
      <c r="G281" t="s" s="4">
        <v>1979</v>
      </c>
      <c r="H281" t="s" s="4">
        <v>1980</v>
      </c>
      <c r="I281" t="n" s="4">
        <v>20</v>
      </c>
      <c r="J281" t="n" s="4">
        <v>133.444125</v>
      </c>
      <c r="K281" t="s" s="4">
        <v>1981</v>
      </c>
      <c r="L281" t="n" s="4">
        <v>7.975</v>
      </c>
      <c r="M281" t="s" s="4">
        <v>1982</v>
      </c>
    </row>
    <row r="282" hidden="0" ht="30" customHeight="1" spans="1:1">
      <c r="A282" t="str" s="6">
        <f>HYPERLINK("https://www.ti.com.cn/product/cn/LM96163", "LM96163")</f>
      </c>
      <c r="B282" t="s" s="4">
        <v>1983</v>
      </c>
      <c r="C282" t="str" s="6">
        <f>HYPERLINK("https://www.ti.com.cn/cn/lit/gpn/LM96163", "PDF data sheet")</f>
      </c>
      <c r="D282" t="s" s="6">
        <v>545</v>
      </c>
      <c r="E282" t="s" s="4">
        <v>1984</v>
      </c>
      <c r="F282" t="s" s="4">
        <v>1985</v>
      </c>
      <c r="G282" t="s" s="4">
        <v>1986</v>
      </c>
      <c r="H282" t="s" s="4">
        <v>1987</v>
      </c>
      <c r="I282" t="n" s="4">
        <v>10</v>
      </c>
      <c r="J282" t="n" s="4">
        <v>9</v>
      </c>
      <c r="K282" t="s" s="4">
        <v>1988</v>
      </c>
      <c r="L282" t="n" s="4">
        <v>1.153</v>
      </c>
      <c r="M282" t="s" s="4">
        <v>1989</v>
      </c>
    </row>
    <row r="283" hidden="0" ht="30" customHeight="1" spans="1:1">
      <c r="A283" t="str" s="6">
        <f>HYPERLINK("https://www.ti.com.cn/product/cn/TMP423", "TMP423")</f>
      </c>
      <c r="B283" t="s" s="4">
        <v>1990</v>
      </c>
      <c r="C283" t="str" s="6">
        <f>HYPERLINK("https://www.ti.com.cn/cn/lit/gpn/TMP423", "PDF data sheet")</f>
      </c>
      <c r="D283" t="s" s="6">
        <v>545</v>
      </c>
      <c r="E283" t="s" s="4">
        <v>1991</v>
      </c>
      <c r="F283" t="s" s="4">
        <v>1992</v>
      </c>
      <c r="G283" t="s" s="4">
        <v>1993</v>
      </c>
      <c r="H283" t="s" s="4">
        <v>1994</v>
      </c>
      <c r="I283" t="n" s="4">
        <v>8</v>
      </c>
      <c r="J283" t="n" s="4">
        <v>4.64</v>
      </c>
      <c r="K283" t="s" s="4">
        <v>1995</v>
      </c>
      <c r="L283" t="n" s="4">
        <v>0.581</v>
      </c>
      <c r="M283" t="s" s="4">
        <v>1996</v>
      </c>
    </row>
    <row r="284" hidden="0" ht="30" customHeight="1" spans="1:1">
      <c r="A284" t="str" s="6">
        <f>HYPERLINK("https://www.ti.com.cn/product/cn/TMP400", "TMP400")</f>
      </c>
      <c r="B284" t="s" s="4">
        <v>1997</v>
      </c>
      <c r="C284" t="str" s="6">
        <f>HYPERLINK("https://www.ti.com.cn/cn/lit/gpn/TMP400", "PDF data sheet")</f>
      </c>
      <c r="D284" t="s" s="6">
        <v>545</v>
      </c>
      <c r="E284" t="s" s="4">
        <v>1998</v>
      </c>
      <c r="F284" t="s" s="4">
        <v>1999</v>
      </c>
      <c r="G284" t="s" s="4">
        <v>2000</v>
      </c>
      <c r="H284" t="s" s="4">
        <v>2001</v>
      </c>
      <c r="I284" t="n" s="4">
        <v>16</v>
      </c>
      <c r="J284" t="n" s="4">
        <v>29.4</v>
      </c>
      <c r="K284" t="s" s="4">
        <v>2002</v>
      </c>
      <c r="L284" t="n" s="4">
        <v>0.86</v>
      </c>
      <c r="M284" t="s" s="4">
        <v>2003</v>
      </c>
    </row>
    <row r="285" hidden="0" ht="30" customHeight="1" spans="1:1">
      <c r="A285" t="str" s="6">
        <f>HYPERLINK("https://www.ti.com.cn/product/cn/LM95235-Q1", "LM95235-Q1")</f>
      </c>
      <c r="B285" t="s" s="4">
        <v>2004</v>
      </c>
      <c r="C285" t="str" s="6">
        <f>HYPERLINK("https://www.ti.com.cn/cn/lit/gpn/LM95235-Q1", "PDF data sheet")</f>
      </c>
      <c r="D285" t="s" s="6">
        <v>545</v>
      </c>
      <c r="E285" t="s" s="4">
        <v>2005</v>
      </c>
      <c r="F285" t="s" s="4">
        <v>2006</v>
      </c>
      <c r="G285" t="s" s="4">
        <v>2007</v>
      </c>
      <c r="H285" t="s" s="4">
        <v>2008</v>
      </c>
      <c r="I285" t="n" s="4">
        <v>8</v>
      </c>
      <c r="J285" t="n" s="4">
        <v>14.7</v>
      </c>
      <c r="K285" t="s" s="4">
        <v>2009</v>
      </c>
      <c r="L285" t="n" s="4">
        <v>1.521</v>
      </c>
      <c r="M285" t="s" s="4">
        <v>2010</v>
      </c>
    </row>
    <row r="286" hidden="0" ht="30" customHeight="1" spans="1:1">
      <c r="A286" t="str" s="6">
        <f>HYPERLINK("https://www.ti.com.cn/product/cn/LM95245", "LM95245")</f>
      </c>
      <c r="B286" t="s" s="4">
        <v>2011</v>
      </c>
      <c r="C286" t="str" s="6">
        <f>HYPERLINK("https://www.ti.com.cn/cn/lit/gpn/LM95245", "PDF data sheet")</f>
      </c>
      <c r="D286" t="s" s="6">
        <v>545</v>
      </c>
      <c r="E286" t="s" s="4">
        <v>2012</v>
      </c>
      <c r="F286" t="s" s="4">
        <v>2013</v>
      </c>
      <c r="G286" t="s" s="4">
        <v>2014</v>
      </c>
      <c r="H286" t="s" s="4">
        <v>2015</v>
      </c>
      <c r="I286" t="n" s="4">
        <v>8</v>
      </c>
      <c r="J286" t="s" s="4">
        <v>2016</v>
      </c>
      <c r="K286" t="s" s="4">
        <v>2017</v>
      </c>
      <c r="L286" t="n" s="4">
        <v>0.81</v>
      </c>
      <c r="M286" t="s" s="4">
        <v>2018</v>
      </c>
    </row>
    <row r="287" hidden="0" ht="30" customHeight="1" spans="1:1">
      <c r="A287" t="str" s="6">
        <f>HYPERLINK("https://www.ti.com.cn/product/cn/TMP422", "TMP422")</f>
      </c>
      <c r="B287" t="s" s="4">
        <v>2019</v>
      </c>
      <c r="C287" t="str" s="6">
        <f>HYPERLINK("https://www.ti.com.cn/cn/lit/gpn/TMP422", "PDF data sheet")</f>
      </c>
      <c r="D287" t="s" s="6">
        <v>545</v>
      </c>
      <c r="E287" t="s" s="4">
        <v>2020</v>
      </c>
      <c r="F287" t="s" s="4">
        <v>2021</v>
      </c>
      <c r="G287" t="s" s="4">
        <v>2022</v>
      </c>
      <c r="H287" t="s" s="4">
        <v>2023</v>
      </c>
      <c r="I287" t="n" s="4">
        <v>8</v>
      </c>
      <c r="J287" t="n" s="4">
        <v>4.64</v>
      </c>
      <c r="K287" t="s" s="4">
        <v>2024</v>
      </c>
      <c r="L287" t="n" s="4">
        <v>0.658</v>
      </c>
      <c r="M287" t="s" s="4">
        <v>2025</v>
      </c>
    </row>
    <row r="288" hidden="0" ht="30" customHeight="1" spans="1:1">
      <c r="A288" t="str" s="6">
        <f>HYPERLINK("https://www.ti.com.cn/product/cn/TMP300", "TMP300")</f>
      </c>
      <c r="B288" t="s" s="4">
        <v>2026</v>
      </c>
      <c r="C288" t="str" s="6">
        <f>HYPERLINK("https://www.ti.com.cn/cn/lit/gpn/TMP300", "PDF data sheet")</f>
      </c>
      <c r="D288" t="str" s="6">
        <f>HYPERLINK("https://www.ti.com.cn/document-viewer/cn/TMP300/datasheet", "HTML data sheet")</f>
      </c>
      <c r="E288" t="s" s="4">
        <v>2027</v>
      </c>
      <c r="F288" t="s" s="4">
        <v>2028</v>
      </c>
      <c r="G288" t="s" s="4">
        <v>2029</v>
      </c>
      <c r="H288" t="s" s="4">
        <v>2030</v>
      </c>
      <c r="I288" t="n" s="4">
        <v>6</v>
      </c>
      <c r="J288" t="s" s="4">
        <v>2031</v>
      </c>
      <c r="K288" t="s" s="4">
        <v>2032</v>
      </c>
      <c r="L288" t="n" s="4">
        <v>0.759</v>
      </c>
      <c r="M288" t="s" s="4">
        <v>2033</v>
      </c>
    </row>
    <row r="289" hidden="0" ht="30" customHeight="1" spans="1:1">
      <c r="A289" t="str" s="6">
        <f>HYPERLINK("https://www.ti.com.cn/product/cn/TMP102", "TMP102")</f>
      </c>
      <c r="B289" t="s" s="4">
        <v>2034</v>
      </c>
      <c r="C289" t="str" s="6">
        <f>HYPERLINK("https://www.ti.com.cn/cn/lit/gpn/TMP102", "PDF data sheet")</f>
      </c>
      <c r="D289" t="str" s="6">
        <f>HYPERLINK("https://www.ti.com.cn/document-viewer/cn/TMP102/datasheet", "HTML data sheet")</f>
      </c>
      <c r="E289" t="s" s="4">
        <v>2035</v>
      </c>
      <c r="F289" t="s" s="4">
        <v>2036</v>
      </c>
      <c r="G289" t="s" s="4">
        <v>2037</v>
      </c>
      <c r="H289" t="s" s="4">
        <v>2038</v>
      </c>
      <c r="I289" t="n" s="4">
        <v>6</v>
      </c>
      <c r="J289" t="n" s="4">
        <v>2.56</v>
      </c>
      <c r="K289" t="s" s="4">
        <v>2039</v>
      </c>
      <c r="L289" t="n" s="4">
        <v>0.299</v>
      </c>
      <c r="M289" t="s" s="4">
        <v>2040</v>
      </c>
    </row>
    <row r="290" hidden="0" ht="30" customHeight="1" spans="1:1">
      <c r="A290" t="str" s="6">
        <f>HYPERLINK("https://www.ti.com.cn/product/cn/AMC6821", "AMC6821")</f>
      </c>
      <c r="B290" t="s" s="4">
        <v>2041</v>
      </c>
      <c r="C290" t="str" s="6">
        <f>HYPERLINK("https://www.ti.com.cn/cn/lit/gpn/AMC6821", "PDF data sheet")</f>
      </c>
      <c r="D290" t="s" s="6">
        <v>545</v>
      </c>
      <c r="E290" t="s" s="4">
        <v>2042</v>
      </c>
      <c r="F290" t="s" s="4">
        <v>2043</v>
      </c>
      <c r="G290" t="s" s="4">
        <v>2044</v>
      </c>
      <c r="H290" t="s" s="4">
        <v>2045</v>
      </c>
      <c r="I290" t="n" s="4">
        <v>16</v>
      </c>
      <c r="J290" t="n" s="4">
        <v>29.4</v>
      </c>
      <c r="K290" t="s" s="4">
        <v>2046</v>
      </c>
      <c r="L290" t="n" s="4">
        <v>1.323</v>
      </c>
      <c r="M290" t="s" s="4">
        <v>2047</v>
      </c>
    </row>
    <row r="291" hidden="0" ht="30" customHeight="1" spans="1:1">
      <c r="A291" t="str" s="6">
        <f>HYPERLINK("https://www.ti.com.cn/product/cn/TMP421", "TMP421")</f>
      </c>
      <c r="B291" t="s" s="4">
        <v>2048</v>
      </c>
      <c r="C291" t="str" s="6">
        <f>HYPERLINK("https://www.ti.com.cn/cn/lit/gpn/TMP421", "PDF data sheet")</f>
      </c>
      <c r="D291" t="s" s="6">
        <v>545</v>
      </c>
      <c r="E291" t="s" s="4">
        <v>2049</v>
      </c>
      <c r="F291" t="s" s="4">
        <v>2050</v>
      </c>
      <c r="G291" t="s" s="4">
        <v>2051</v>
      </c>
      <c r="H291" t="s" s="4">
        <v>2052</v>
      </c>
      <c r="I291" t="n" s="4">
        <v>8</v>
      </c>
      <c r="J291" t="s" s="4">
        <v>2053</v>
      </c>
      <c r="K291" t="s" s="4">
        <v>2054</v>
      </c>
      <c r="L291" t="n" s="4">
        <v>0.557</v>
      </c>
      <c r="M291" t="s" s="4">
        <v>2055</v>
      </c>
    </row>
    <row r="292" hidden="0" ht="30" customHeight="1" spans="1:1">
      <c r="A292" t="str" s="6">
        <f>HYPERLINK("https://www.ti.com.cn/product/cn/LM26LV", "LM26LV")</f>
      </c>
      <c r="B292" t="s" s="4">
        <v>2056</v>
      </c>
      <c r="C292" t="str" s="6">
        <f>HYPERLINK("https://www.ti.com.cn/cn/lit/gpn/LM26LV", "PDF data sheet")</f>
      </c>
      <c r="D292" t="str" s="6">
        <f>HYPERLINK("https://www.ti.com.cn/document-viewer/cn/LM26LV/datasheet", "HTML data sheet")</f>
      </c>
      <c r="E292" t="s" s="4">
        <v>2057</v>
      </c>
      <c r="F292" t="s" s="4">
        <v>2058</v>
      </c>
      <c r="G292" t="s" s="4">
        <v>2059</v>
      </c>
      <c r="H292" t="s" s="4">
        <v>2060</v>
      </c>
      <c r="I292" t="n" s="4">
        <v>6</v>
      </c>
      <c r="J292" t="n" s="4">
        <v>5.5</v>
      </c>
      <c r="K292" t="s" s="4">
        <v>2061</v>
      </c>
      <c r="L292" t="n" s="4">
        <v>0.435</v>
      </c>
      <c r="M292" t="s" s="4">
        <v>2062</v>
      </c>
    </row>
    <row r="293" hidden="0" ht="30" customHeight="1" spans="1:1">
      <c r="A293" t="str" s="6">
        <f>HYPERLINK("https://www.ti.com.cn/product/cn/LM26LV-Q1", "LM26LV-Q1")</f>
      </c>
      <c r="B293" t="s" s="4">
        <v>2063</v>
      </c>
      <c r="C293" t="str" s="6">
        <f>HYPERLINK("https://www.ti.com.cn/cn/lit/gpn/LM26LV-Q1", "PDF data sheet")</f>
      </c>
      <c r="D293" t="str" s="6">
        <f>HYPERLINK("https://www.ti.com.cn/document-viewer/cn/LM26LV-Q1/datasheet", "HTML data sheet")</f>
      </c>
      <c r="E293" t="s" s="4">
        <v>2064</v>
      </c>
      <c r="F293" t="s" s="4">
        <v>2065</v>
      </c>
      <c r="G293" t="s" s="4">
        <v>2066</v>
      </c>
      <c r="H293" t="s" s="4">
        <v>2067</v>
      </c>
      <c r="I293" t="n" s="4">
        <v>6</v>
      </c>
      <c r="J293" t="n" s="4">
        <v>5.5</v>
      </c>
      <c r="K293" t="s" s="4">
        <v>2068</v>
      </c>
      <c r="L293" t="n" s="4">
        <v>0.372</v>
      </c>
      <c r="M293" t="s" s="4">
        <v>2069</v>
      </c>
    </row>
    <row r="294" hidden="0" ht="30" customHeight="1" spans="1:1">
      <c r="A294" t="str" s="6">
        <f>HYPERLINK("https://www.ti.com.cn/product/cn/LM96194", "LM96194")</f>
      </c>
      <c r="B294" t="s" s="4">
        <v>2070</v>
      </c>
      <c r="C294" t="str" s="6">
        <f>HYPERLINK("https://www.ti.com.cn/cn/lit/gpn/LM96194", "PDF data sheet")</f>
      </c>
      <c r="D294" t="s" s="6">
        <v>545</v>
      </c>
      <c r="E294" t="s" s="4">
        <v>2071</v>
      </c>
      <c r="F294" t="s" s="4">
        <v>2072</v>
      </c>
      <c r="G294" t="s" s="4">
        <v>2073</v>
      </c>
      <c r="H294" t="s" s="4">
        <v>2074</v>
      </c>
      <c r="I294" t="n" s="4">
        <v>48</v>
      </c>
      <c r="J294" t="n" s="4">
        <v>49</v>
      </c>
      <c r="K294" t="s" s="4">
        <v>2075</v>
      </c>
      <c r="L294" t="n" s="4">
        <v>4.37</v>
      </c>
      <c r="M294" t="s" s="4">
        <v>2076</v>
      </c>
    </row>
    <row r="295" hidden="0" ht="30" customHeight="1" spans="1:1">
      <c r="A295" t="str" s="6">
        <f>HYPERLINK("https://www.ti.com.cn/product/cn/LM95214", "LM95214")</f>
      </c>
      <c r="B295" t="s" s="4">
        <v>2077</v>
      </c>
      <c r="C295" t="str" s="6">
        <f>HYPERLINK("https://www.ti.com.cn/cn/lit/gpn/LM95214", "PDF data sheet")</f>
      </c>
      <c r="D295" t="str" s="6">
        <f>HYPERLINK("https://www.ti.com.cn/document-viewer/cn/LM95214/datasheet", "HTML data sheet")</f>
      </c>
      <c r="E295" t="s" s="4">
        <v>2078</v>
      </c>
      <c r="F295" t="s" s="4">
        <v>2079</v>
      </c>
      <c r="G295" t="s" s="4">
        <v>2080</v>
      </c>
      <c r="H295" t="s" s="4">
        <v>2081</v>
      </c>
      <c r="I295" t="n" s="4">
        <v>14</v>
      </c>
      <c r="J295" t="n" s="4">
        <v>16</v>
      </c>
      <c r="K295" t="s" s="4">
        <v>2082</v>
      </c>
      <c r="L295" t="n" s="4">
        <v>1.012</v>
      </c>
      <c r="M295" t="s" s="4">
        <v>2083</v>
      </c>
    </row>
    <row r="296" hidden="0" ht="30" customHeight="1" spans="1:1">
      <c r="A296" t="str" s="6">
        <f>HYPERLINK("https://www.ti.com.cn/product/cn/LM95233", "LM95233")</f>
      </c>
      <c r="B296" t="s" s="4">
        <v>2084</v>
      </c>
      <c r="C296" t="str" s="6">
        <f>HYPERLINK("https://www.ti.com.cn/cn/lit/gpn/LM95233", "PDF data sheet")</f>
      </c>
      <c r="D296" t="s" s="6">
        <v>545</v>
      </c>
      <c r="E296" t="s" s="4">
        <v>2085</v>
      </c>
      <c r="F296" t="s" s="4">
        <v>2086</v>
      </c>
      <c r="G296" t="s" s="4">
        <v>2087</v>
      </c>
      <c r="H296" t="s" s="4">
        <v>2088</v>
      </c>
      <c r="I296" t="n" s="4">
        <v>14</v>
      </c>
      <c r="J296" t="n" s="4">
        <v>16</v>
      </c>
      <c r="K296" t="s" s="4">
        <v>2089</v>
      </c>
      <c r="L296" t="n" s="4">
        <v>0.961</v>
      </c>
      <c r="M296" t="s" s="4">
        <v>2090</v>
      </c>
    </row>
    <row r="297" hidden="0" ht="30" customHeight="1" spans="1:1">
      <c r="A297" t="str" s="6">
        <f>HYPERLINK("https://www.ti.com.cn/product/cn/LM95234", "LM95234")</f>
      </c>
      <c r="B297" t="s" s="4">
        <v>2091</v>
      </c>
      <c r="C297" t="str" s="6">
        <f>HYPERLINK("https://www.ti.com.cn/cn/lit/gpn/LM95234", "PDF data sheet")</f>
      </c>
      <c r="D297" t="s" s="6">
        <v>545</v>
      </c>
      <c r="E297" t="s" s="4">
        <v>2092</v>
      </c>
      <c r="F297" t="s" s="4">
        <v>2093</v>
      </c>
      <c r="G297" t="s" s="4">
        <v>2094</v>
      </c>
      <c r="H297" t="s" s="4">
        <v>2095</v>
      </c>
      <c r="I297" t="n" s="4">
        <v>14</v>
      </c>
      <c r="J297" t="n" s="4">
        <v>16</v>
      </c>
      <c r="K297" t="s" s="4">
        <v>2096</v>
      </c>
      <c r="L297" t="n" s="4">
        <v>1.042</v>
      </c>
      <c r="M297" t="s" s="4">
        <v>2097</v>
      </c>
    </row>
    <row r="298" hidden="0" ht="30" customHeight="1" spans="1:1">
      <c r="A298" t="str" s="6">
        <f>HYPERLINK("https://www.ti.com.cn/product/cn/TMP411", "TMP411")</f>
      </c>
      <c r="B298" t="s" s="4">
        <v>2098</v>
      </c>
      <c r="C298" t="str" s="6">
        <f>HYPERLINK("https://www.ti.com.cn/cn/lit/gpn/TMP411", "PDF data sheet")</f>
      </c>
      <c r="D298" t="str" s="6">
        <f>HYPERLINK("https://www.ti.com.cn/document-viewer/cn/TMP411/datasheet", "HTML data sheet")</f>
      </c>
      <c r="E298" t="s" s="4">
        <v>2099</v>
      </c>
      <c r="F298" t="s" s="4">
        <v>2100</v>
      </c>
      <c r="G298" t="s" s="4">
        <v>2101</v>
      </c>
      <c r="H298" t="s" s="4">
        <v>2102</v>
      </c>
      <c r="I298" t="n" s="4">
        <v>8</v>
      </c>
      <c r="J298" t="s" s="4">
        <v>2103</v>
      </c>
      <c r="K298" t="s" s="4">
        <v>2104</v>
      </c>
      <c r="L298" t="n" s="4">
        <v>0.38</v>
      </c>
      <c r="M298" t="s" s="4">
        <v>2105</v>
      </c>
    </row>
    <row r="299" hidden="0" ht="30" customHeight="1" spans="1:1">
      <c r="A299" t="str" s="6">
        <f>HYPERLINK("https://www.ti.com.cn/product/cn/LM95241", "LM95241")</f>
      </c>
      <c r="B299" t="s" s="4">
        <v>2106</v>
      </c>
      <c r="C299" t="str" s="6">
        <f>HYPERLINK("https://www.ti.com.cn/cn/lit/gpn/LM95241", "PDF data sheet")</f>
      </c>
      <c r="D299" t="s" s="6">
        <v>545</v>
      </c>
      <c r="E299" t="s" s="4">
        <v>2107</v>
      </c>
      <c r="F299" t="s" s="4">
        <v>2108</v>
      </c>
      <c r="G299" t="s" s="4">
        <v>2109</v>
      </c>
      <c r="H299" t="s" s="4">
        <v>2110</v>
      </c>
      <c r="I299" t="n" s="4">
        <v>8</v>
      </c>
      <c r="J299" t="n" s="4">
        <v>14.7</v>
      </c>
      <c r="K299" t="s" s="4">
        <v>2111</v>
      </c>
      <c r="L299" t="n" s="4">
        <v>0.805</v>
      </c>
      <c r="M299" t="s" s="4">
        <v>2112</v>
      </c>
    </row>
    <row r="300" hidden="0" ht="30" customHeight="1" spans="1:1">
      <c r="A300" t="str" s="6">
        <f>HYPERLINK("https://www.ti.com.cn/product/cn/TMP401", "TMP401")</f>
      </c>
      <c r="B300" t="s" s="4">
        <v>2113</v>
      </c>
      <c r="C300" t="str" s="6">
        <f>HYPERLINK("https://www.ti.com.cn/cn/lit/gpn/TMP401", "PDF data sheet")</f>
      </c>
      <c r="D300" t="str" s="6">
        <f>HYPERLINK("https://www.ti.com.cn/document-viewer/cn/TMP401/datasheet", "HTML data sheet")</f>
      </c>
      <c r="E300" t="s" s="4">
        <v>2114</v>
      </c>
      <c r="F300" t="s" s="4">
        <v>2115</v>
      </c>
      <c r="G300" t="s" s="4">
        <v>2116</v>
      </c>
      <c r="H300" t="s" s="4">
        <v>2117</v>
      </c>
      <c r="I300" t="n" s="4">
        <v>8</v>
      </c>
      <c r="J300" t="n" s="4">
        <v>14.7</v>
      </c>
      <c r="K300" t="s" s="4">
        <v>2118</v>
      </c>
      <c r="L300" t="n" s="4">
        <v>0.86</v>
      </c>
      <c r="M300" t="s" s="4">
        <v>2119</v>
      </c>
    </row>
    <row r="301" hidden="0" ht="30" customHeight="1" spans="1:1">
      <c r="A301" t="str" s="6">
        <f>HYPERLINK("https://www.ti.com.cn/product/cn/DRV401", "DRV401")</f>
      </c>
      <c r="B301" t="s" s="4">
        <v>2120</v>
      </c>
      <c r="C301" t="str" s="6">
        <f>HYPERLINK("https://www.ti.com.cn/cn/lit/gpn/DRV401", "PDF data sheet")</f>
      </c>
      <c r="D301" t="s" s="6">
        <v>545</v>
      </c>
      <c r="E301" t="s" s="4">
        <v>2121</v>
      </c>
      <c r="F301" t="s" s="4">
        <v>2122</v>
      </c>
      <c r="G301" t="s" s="4">
        <v>2123</v>
      </c>
      <c r="H301" t="s" s="4">
        <v>2124</v>
      </c>
      <c r="I301" t="n" s="4">
        <v>20</v>
      </c>
      <c r="J301" t="s" s="4">
        <v>2125</v>
      </c>
      <c r="K301" t="s" s="4">
        <v>2126</v>
      </c>
      <c r="L301" t="n" s="4">
        <v>2.09</v>
      </c>
      <c r="M301" t="s" s="4">
        <v>2127</v>
      </c>
    </row>
    <row r="302" hidden="0" ht="30" customHeight="1" spans="1:1">
      <c r="A302" t="str" s="6">
        <f>HYPERLINK("https://www.ti.com.cn/product/cn/TMP275", "TMP275")</f>
      </c>
      <c r="B302" t="s" s="4">
        <v>2128</v>
      </c>
      <c r="C302" t="str" s="6">
        <f>HYPERLINK("https://www.ti.com.cn/cn/lit/gpn/TMP275", "PDF data sheet")</f>
      </c>
      <c r="D302" t="str" s="6">
        <f>HYPERLINK("https://www.ti.com.cn/document-viewer/cn/TMP275/datasheet", "HTML data sheet")</f>
      </c>
      <c r="E302" t="s" s="4">
        <v>2129</v>
      </c>
      <c r="F302" t="s" s="4">
        <v>2130</v>
      </c>
      <c r="G302" t="s" s="4">
        <v>2131</v>
      </c>
      <c r="H302" t="s" s="4">
        <v>2132</v>
      </c>
      <c r="I302" t="n" s="4">
        <v>8</v>
      </c>
      <c r="J302" t="s" s="4">
        <v>2133</v>
      </c>
      <c r="K302" t="s" s="4">
        <v>2134</v>
      </c>
      <c r="L302" t="n" s="4">
        <v>0.575</v>
      </c>
      <c r="M302" t="s" s="4">
        <v>2135</v>
      </c>
    </row>
    <row r="303" hidden="0" ht="30" customHeight="1" spans="1:1">
      <c r="A303" t="str" s="6">
        <f>HYPERLINK("https://www.ti.com.cn/product/cn/LM95172-Q1", "LM95172-Q1")</f>
      </c>
      <c r="B303" t="s" s="4">
        <v>2136</v>
      </c>
      <c r="C303" t="str" s="6">
        <f>HYPERLINK("https://www.ti.com.cn/cn/lit/gpn/LM95172-Q1", "PDF data sheet")</f>
      </c>
      <c r="D303" t="s" s="6">
        <v>545</v>
      </c>
      <c r="E303" t="s" s="4">
        <v>2137</v>
      </c>
      <c r="F303" t="s" s="4">
        <v>2138</v>
      </c>
      <c r="G303" t="s" s="4">
        <v>2139</v>
      </c>
      <c r="H303" t="s" s="4">
        <v>2140</v>
      </c>
      <c r="I303" t="n" s="4">
        <v>10</v>
      </c>
      <c r="J303" t="n" s="4">
        <v>62.9285</v>
      </c>
      <c r="K303" t="s" s="4">
        <v>2141</v>
      </c>
      <c r="L303" t="n" s="4">
        <v>101.205</v>
      </c>
      <c r="M303" t="s" s="4">
        <v>2142</v>
      </c>
    </row>
    <row r="304" hidden="0" ht="30" customHeight="1" spans="1:1">
      <c r="A304" t="str" s="6">
        <f>HYPERLINK("https://www.ti.com.cn/product/cn/LM95235", "LM95235")</f>
      </c>
      <c r="B304" t="s" s="4">
        <v>2143</v>
      </c>
      <c r="C304" t="str" s="6">
        <f>HYPERLINK("https://www.ti.com.cn/cn/lit/gpn/LM95235", "PDF data sheet")</f>
      </c>
      <c r="D304" t="s" s="6">
        <v>545</v>
      </c>
      <c r="E304" t="s" s="4">
        <v>2144</v>
      </c>
      <c r="F304" t="s" s="4">
        <v>2145</v>
      </c>
      <c r="G304" t="s" s="4">
        <v>2146</v>
      </c>
      <c r="H304" t="s" s="4">
        <v>2147</v>
      </c>
      <c r="I304" t="n" s="4">
        <v>8</v>
      </c>
      <c r="J304" t="n" s="4">
        <v>14.7</v>
      </c>
      <c r="K304" t="s" s="4">
        <v>2148</v>
      </c>
      <c r="L304" t="n" s="4">
        <v>0.869</v>
      </c>
      <c r="M304" t="s" s="4">
        <v>2149</v>
      </c>
    </row>
    <row r="305" hidden="0" ht="30" customHeight="1" spans="1:1">
      <c r="A305" t="str" s="6">
        <f>HYPERLINK("https://www.ti.com.cn/product/cn/TMP105", "TMP105")</f>
      </c>
      <c r="B305" t="s" s="4">
        <v>2150</v>
      </c>
      <c r="C305" t="str" s="6">
        <f>HYPERLINK("https://www.ti.com.cn/cn/lit/gpn/TMP105", "PDF data sheet")</f>
      </c>
      <c r="D305" t="s" s="6">
        <v>545</v>
      </c>
      <c r="E305" t="s" s="4">
        <v>2151</v>
      </c>
      <c r="F305" t="s" s="4">
        <v>2152</v>
      </c>
      <c r="G305" t="s" s="4">
        <v>2153</v>
      </c>
      <c r="H305" t="s" s="4">
        <v>2154</v>
      </c>
      <c r="I305" t="n" s="4">
        <v>6</v>
      </c>
      <c r="J305" t="n" s="4">
        <v>2.1875</v>
      </c>
      <c r="K305" t="s" s="4">
        <v>2155</v>
      </c>
      <c r="L305" t="n" s="4">
        <v>0.647</v>
      </c>
      <c r="M305" t="s" s="4">
        <v>2156</v>
      </c>
    </row>
    <row r="306" hidden="0" ht="30" customHeight="1" spans="1:1">
      <c r="A306" t="str" s="6">
        <f>HYPERLINK("https://www.ti.com.cn/product/cn/TMP106", "TMP106")</f>
      </c>
      <c r="B306" t="s" s="4">
        <v>2157</v>
      </c>
      <c r="C306" t="str" s="6">
        <f>HYPERLINK("https://www.ti.com.cn/cn/lit/gpn/TMP106", "PDF data sheet")</f>
      </c>
      <c r="D306" t="s" s="6">
        <v>545</v>
      </c>
      <c r="E306" t="s" s="4">
        <v>2158</v>
      </c>
      <c r="F306" t="s" s="4">
        <v>2159</v>
      </c>
      <c r="G306" t="s" s="4">
        <v>2160</v>
      </c>
      <c r="H306" t="s" s="4">
        <v>2161</v>
      </c>
      <c r="I306" t="n" s="4">
        <v>6</v>
      </c>
      <c r="J306" t="n" s="4">
        <v>2.1875</v>
      </c>
      <c r="K306" t="s" s="4">
        <v>2162</v>
      </c>
      <c r="L306" t="n" s="4">
        <v>0.89</v>
      </c>
      <c r="M306" t="s" s="4">
        <v>2163</v>
      </c>
    </row>
    <row r="307" hidden="0" ht="30" customHeight="1" spans="1:1">
      <c r="A307" t="str" s="6">
        <f>HYPERLINK("https://www.ti.com.cn/product/cn/TMP121-EP", "TMP121-EP")</f>
      </c>
      <c r="B307" t="s" s="4">
        <v>2164</v>
      </c>
      <c r="C307" t="str" s="6">
        <f>HYPERLINK("https://www.ti.com.cn/cn/lit/gpn/TMP121-EP", "PDF data sheet")</f>
      </c>
      <c r="D307" t="s" s="6">
        <v>545</v>
      </c>
      <c r="E307" t="s" s="4">
        <v>2165</v>
      </c>
      <c r="F307" t="s" s="4">
        <v>2166</v>
      </c>
      <c r="G307" t="s" s="4">
        <v>2167</v>
      </c>
      <c r="H307" t="s" s="4">
        <v>2168</v>
      </c>
      <c r="I307" t="n" s="4">
        <v>6</v>
      </c>
      <c r="J307" t="n" s="4">
        <v>8.12</v>
      </c>
      <c r="K307" t="s" s="4">
        <v>2169</v>
      </c>
      <c r="L307" t="n" s="4">
        <v>2.896</v>
      </c>
      <c r="M307" t="s" s="4">
        <v>2170</v>
      </c>
    </row>
    <row r="308" hidden="0" ht="30" customHeight="1" spans="1:1">
      <c r="A308" t="str" s="6">
        <f>HYPERLINK("https://www.ti.com.cn/product/cn/LM95231", "LM95231")</f>
      </c>
      <c r="B308" t="s" s="4">
        <v>2171</v>
      </c>
      <c r="C308" t="str" s="6">
        <f>HYPERLINK("https://www.ti.com.cn/cn/lit/gpn/LM95231", "PDF data sheet")</f>
      </c>
      <c r="D308" t="str" s="6">
        <f>HYPERLINK("https://www.ti.com.cn/document-viewer/cn/LM95231/datasheet", "HTML data sheet")</f>
      </c>
      <c r="E308" t="s" s="4">
        <v>2172</v>
      </c>
      <c r="F308" t="s" s="4">
        <v>2173</v>
      </c>
      <c r="G308" t="s" s="4">
        <v>2174</v>
      </c>
      <c r="H308" t="s" s="4">
        <v>2175</v>
      </c>
      <c r="I308" t="n" s="4">
        <v>8</v>
      </c>
      <c r="J308" t="n" s="4">
        <v>14.7</v>
      </c>
      <c r="K308" t="s" s="4">
        <v>2176</v>
      </c>
      <c r="L308" t="n" s="4">
        <v>0.961</v>
      </c>
      <c r="M308" t="s" s="4">
        <v>2177</v>
      </c>
    </row>
    <row r="309" hidden="0" ht="30" customHeight="1" spans="1:1">
      <c r="A309" t="str" s="6">
        <f>HYPERLINK("https://www.ti.com.cn/product/cn/TMP100-EP", "TMP100-EP")</f>
      </c>
      <c r="B309" t="s" s="4">
        <v>2178</v>
      </c>
      <c r="C309" t="str" s="6">
        <f>HYPERLINK("https://www.ti.com.cn/cn/lit/gpn/TMP100-EP", "PDF data sheet")</f>
      </c>
      <c r="D309" t="s" s="6">
        <v>545</v>
      </c>
      <c r="E309" t="s" s="4">
        <v>2179</v>
      </c>
      <c r="F309" t="s" s="4">
        <v>2180</v>
      </c>
      <c r="G309" t="s" s="4">
        <v>2181</v>
      </c>
      <c r="H309" t="s" s="4">
        <v>2182</v>
      </c>
      <c r="I309" t="n" s="4">
        <v>6</v>
      </c>
      <c r="J309" t="n" s="4">
        <v>8.12</v>
      </c>
      <c r="K309" t="s" s="4">
        <v>2183</v>
      </c>
      <c r="L309" t="n" s="4">
        <v>2.2</v>
      </c>
      <c r="M309" t="s" s="4">
        <v>2184</v>
      </c>
    </row>
    <row r="310" hidden="0" ht="30" customHeight="1" spans="1:1">
      <c r="A310" t="str" s="6">
        <f>HYPERLINK("https://www.ti.com.cn/product/cn/LM94", "LM94")</f>
      </c>
      <c r="B310" t="s" s="4">
        <v>2185</v>
      </c>
      <c r="C310" t="str" s="6">
        <f>HYPERLINK("https://www.ti.com.cn/cn/lit/gpn/LM94", "PDF data sheet")</f>
      </c>
      <c r="D310" t="s" s="6">
        <v>545</v>
      </c>
      <c r="E310" t="s" s="4">
        <v>2186</v>
      </c>
      <c r="F310" t="s" s="4">
        <v>2187</v>
      </c>
      <c r="G310" t="s" s="4">
        <v>2188</v>
      </c>
      <c r="H310" t="s" s="4">
        <v>2189</v>
      </c>
      <c r="I310" t="n" s="4">
        <v>56</v>
      </c>
      <c r="J310" t="n" s="4">
        <v>113.4</v>
      </c>
      <c r="K310" t="s" s="4">
        <v>2190</v>
      </c>
      <c r="L310" t="n" s="4">
        <v>6.776</v>
      </c>
      <c r="M310" t="s" s="4">
        <v>2191</v>
      </c>
    </row>
    <row r="311" hidden="0" ht="30" customHeight="1" spans="1:1">
      <c r="A311" t="str" s="6">
        <f>HYPERLINK("https://www.ti.com.cn/product/cn/TMP141", "TMP141")</f>
      </c>
      <c r="B311" t="s" s="4">
        <v>2192</v>
      </c>
      <c r="C311" t="str" s="6">
        <f>HYPERLINK("https://www.ti.com.cn/cn/lit/gpn/TMP141", "PDF data sheet")</f>
      </c>
      <c r="D311" t="s" s="6">
        <v>545</v>
      </c>
      <c r="E311" t="s" s="4">
        <v>2193</v>
      </c>
      <c r="F311" t="s" s="4">
        <v>2194</v>
      </c>
      <c r="G311" t="s" s="4">
        <v>2195</v>
      </c>
      <c r="H311" t="s" s="4">
        <v>2196</v>
      </c>
      <c r="I311" t="n" s="4">
        <v>8</v>
      </c>
      <c r="J311" t="n" s="4">
        <v>14.7</v>
      </c>
      <c r="K311" t="s" s="4">
        <v>2197</v>
      </c>
      <c r="L311" t="n" s="4">
        <v>1.093</v>
      </c>
      <c r="M311" t="s" s="4">
        <v>2198</v>
      </c>
    </row>
    <row r="312" hidden="0" ht="30" customHeight="1" spans="1:1">
      <c r="A312" t="str" s="6">
        <f>HYPERLINK("https://www.ti.com.cn/product/cn/TMP125", "TMP125")</f>
      </c>
      <c r="B312" t="s" s="4">
        <v>2199</v>
      </c>
      <c r="C312" t="str" s="6">
        <f>HYPERLINK("https://www.ti.com.cn/cn/lit/gpn/TMP125", "PDF data sheet")</f>
      </c>
      <c r="D312" t="s" s="6">
        <v>545</v>
      </c>
      <c r="E312" t="s" s="4">
        <v>2200</v>
      </c>
      <c r="F312" t="s" s="4">
        <v>2201</v>
      </c>
      <c r="G312" t="s" s="4">
        <v>2202</v>
      </c>
      <c r="H312" t="s" s="4">
        <v>2203</v>
      </c>
      <c r="I312" t="n" s="4">
        <v>6</v>
      </c>
      <c r="J312" t="n" s="4">
        <v>8.12</v>
      </c>
      <c r="K312" t="s" s="4">
        <v>2204</v>
      </c>
      <c r="L312" t="n" s="4">
        <v>0.932</v>
      </c>
      <c r="M312" t="s" s="4">
        <v>2205</v>
      </c>
    </row>
    <row r="313" hidden="0" ht="30" customHeight="1" spans="1:1">
      <c r="A313" t="str" s="6">
        <f>HYPERLINK("https://www.ti.com.cn/product/cn/LM95221", "LM95221")</f>
      </c>
      <c r="B313" t="s" s="4">
        <v>2206</v>
      </c>
      <c r="C313" t="str" s="6">
        <f>HYPERLINK("https://www.ti.com.cn/cn/lit/gpn/LM95221", "PDF data sheet")</f>
      </c>
      <c r="D313" t="s" s="6">
        <v>545</v>
      </c>
      <c r="E313" t="s" s="4">
        <v>2207</v>
      </c>
      <c r="F313" t="s" s="4">
        <v>2208</v>
      </c>
      <c r="G313" t="s" s="4">
        <v>2209</v>
      </c>
      <c r="H313" t="s" s="4">
        <v>2210</v>
      </c>
      <c r="I313" t="n" s="4">
        <v>8</v>
      </c>
      <c r="J313" t="n" s="4">
        <v>14.7</v>
      </c>
      <c r="K313" t="s" s="4">
        <v>2211</v>
      </c>
      <c r="L313" t="n" s="4">
        <v>1.063</v>
      </c>
      <c r="M313" t="s" s="4">
        <v>2212</v>
      </c>
    </row>
    <row r="314" hidden="0" ht="30" customHeight="1" spans="1:1">
      <c r="A314" t="str" s="6">
        <f>HYPERLINK("https://www.ti.com.cn/product/cn/LM95071", "LM95071")</f>
      </c>
      <c r="B314" t="s" s="4">
        <v>2213</v>
      </c>
      <c r="C314" t="str" s="6">
        <f>HYPERLINK("https://www.ti.com.cn/cn/lit/gpn/LM95071", "PDF data sheet")</f>
      </c>
      <c r="D314" t="str" s="6">
        <f>HYPERLINK("https://www.ti.com.cn/document-viewer/cn/LM95071/datasheet", "HTML data sheet")</f>
      </c>
      <c r="E314" t="s" s="4">
        <v>2214</v>
      </c>
      <c r="F314" t="s" s="4">
        <v>2215</v>
      </c>
      <c r="G314" t="s" s="4">
        <v>2216</v>
      </c>
      <c r="H314" t="s" s="4">
        <v>2217</v>
      </c>
      <c r="I314" t="n" s="4">
        <v>5</v>
      </c>
      <c r="J314" t="n" s="4">
        <v>8.12</v>
      </c>
      <c r="K314" t="s" s="4">
        <v>2218</v>
      </c>
      <c r="L314" t="n" s="4">
        <v>0.781</v>
      </c>
      <c r="M314" t="s" s="4">
        <v>2219</v>
      </c>
    </row>
    <row r="315" hidden="0" ht="30" customHeight="1" spans="1:1">
      <c r="A315" t="str" s="6">
        <f>HYPERLINK("https://www.ti.com.cn/product/cn/LM94021", "LM94021")</f>
      </c>
      <c r="B315" t="s" s="4">
        <v>2220</v>
      </c>
      <c r="C315" t="str" s="6">
        <f>HYPERLINK("https://www.ti.com.cn/cn/lit/gpn/LM94021", "PDF data sheet")</f>
      </c>
      <c r="D315" t="s" s="6">
        <v>545</v>
      </c>
      <c r="E315" t="s" s="4">
        <v>2221</v>
      </c>
      <c r="F315" t="s" s="4">
        <v>2222</v>
      </c>
      <c r="G315" t="s" s="4">
        <v>2223</v>
      </c>
      <c r="H315" t="s" s="4">
        <v>2224</v>
      </c>
      <c r="I315" t="n" s="4">
        <v>5</v>
      </c>
      <c r="J315" t="n" s="4">
        <v>4.2</v>
      </c>
      <c r="K315" t="s" s="4">
        <v>2225</v>
      </c>
      <c r="L315" t="n" s="4">
        <v>0.354</v>
      </c>
      <c r="M315" t="s" s="4">
        <v>2226</v>
      </c>
    </row>
    <row r="316" hidden="0" ht="30" customHeight="1" spans="1:1">
      <c r="A316" t="str" s="6">
        <f>HYPERLINK("https://www.ti.com.cn/product/cn/LM94021-Q1", "LM94021-Q1")</f>
      </c>
      <c r="B316" t="s" s="4">
        <v>2227</v>
      </c>
      <c r="C316" t="str" s="6">
        <f>HYPERLINK("https://www.ti.com.cn/cn/lit/gpn/LM94021-Q1", "PDF data sheet")</f>
      </c>
      <c r="D316" t="s" s="6">
        <v>545</v>
      </c>
      <c r="E316" t="s" s="4">
        <v>2228</v>
      </c>
      <c r="F316" t="s" s="4">
        <v>2229</v>
      </c>
      <c r="G316" t="s" s="4">
        <v>2230</v>
      </c>
      <c r="H316" t="s" s="4">
        <v>2231</v>
      </c>
      <c r="I316" t="n" s="4">
        <v>5</v>
      </c>
      <c r="J316" t="n" s="4">
        <v>4.2</v>
      </c>
      <c r="K316" t="s" s="4">
        <v>2232</v>
      </c>
      <c r="L316" t="n" s="4">
        <v>0.496</v>
      </c>
      <c r="M316" t="s" s="4">
        <v>2233</v>
      </c>
    </row>
    <row r="317" hidden="0" ht="30" customHeight="1" spans="1:1">
      <c r="A317" t="str" s="6">
        <f>HYPERLINK("https://www.ti.com.cn/product/cn/LM94022", "LM94022")</f>
      </c>
      <c r="B317" t="s" s="4">
        <v>2234</v>
      </c>
      <c r="C317" t="str" s="6">
        <f>HYPERLINK("https://www.ti.com.cn/cn/lit/gpn/LM94022", "PDF data sheet")</f>
      </c>
      <c r="D317" t="str" s="6">
        <f>HYPERLINK("https://www.ti.com.cn/document-viewer/cn/LM94022/datasheet", "HTML data sheet")</f>
      </c>
      <c r="E317" t="s" s="4">
        <v>2235</v>
      </c>
      <c r="F317" t="s" s="4">
        <v>2236</v>
      </c>
      <c r="G317" t="s" s="4">
        <v>2237</v>
      </c>
      <c r="H317" t="s" s="4">
        <v>2238</v>
      </c>
      <c r="I317" t="n" s="4">
        <v>5</v>
      </c>
      <c r="J317" t="n" s="4">
        <v>4.2</v>
      </c>
      <c r="K317" t="s" s="4">
        <v>2239</v>
      </c>
      <c r="L317" t="n" s="4">
        <v>0.319</v>
      </c>
      <c r="M317" t="s" s="4">
        <v>2240</v>
      </c>
    </row>
    <row r="318" hidden="0" ht="30" customHeight="1" spans="1:1">
      <c r="A318" t="str" s="6">
        <f>HYPERLINK("https://www.ti.com.cn/product/cn/LM94022-Q1", "LM94022-Q1")</f>
      </c>
      <c r="B318" t="s" s="4">
        <v>2241</v>
      </c>
      <c r="C318" t="str" s="6">
        <f>HYPERLINK("https://www.ti.com.cn/cn/lit/gpn/LM94022-Q1", "PDF data sheet")</f>
      </c>
      <c r="D318" t="str" s="6">
        <f>HYPERLINK("https://www.ti.com.cn/document-viewer/cn/LM94022-Q1/datasheet", "HTML data sheet")</f>
      </c>
      <c r="E318" t="s" s="4">
        <v>2242</v>
      </c>
      <c r="F318" t="s" s="4">
        <v>2243</v>
      </c>
      <c r="G318" t="s" s="4">
        <v>2244</v>
      </c>
      <c r="H318" t="s" s="4">
        <v>2245</v>
      </c>
      <c r="I318" t="n" s="4">
        <v>5</v>
      </c>
      <c r="J318" t="n" s="4">
        <v>4.2</v>
      </c>
      <c r="K318" t="s" s="4">
        <v>2246</v>
      </c>
      <c r="L318" t="n" s="4">
        <v>0.447</v>
      </c>
      <c r="M318" t="s" s="4">
        <v>2247</v>
      </c>
    </row>
    <row r="319" hidden="0" ht="30" customHeight="1" spans="1:1">
      <c r="A319" t="str" s="6">
        <f>HYPERLINK("https://www.ti.com.cn/product/cn/TMP175", "TMP175")</f>
      </c>
      <c r="B319" t="s" s="4">
        <v>2248</v>
      </c>
      <c r="C319" t="str" s="6">
        <f>HYPERLINK("https://www.ti.com.cn/cn/lit/gpn/TMP175", "PDF data sheet")</f>
      </c>
      <c r="D319" t="str" s="6">
        <f>HYPERLINK("https://www.ti.com.cn/document-viewer/cn/TMP175/datasheet", "HTML data sheet")</f>
      </c>
      <c r="E319" t="s" s="4">
        <v>2249</v>
      </c>
      <c r="F319" t="s" s="4">
        <v>2250</v>
      </c>
      <c r="G319" t="s" s="4">
        <v>2251</v>
      </c>
      <c r="H319" t="s" s="4">
        <v>2252</v>
      </c>
      <c r="I319" t="n" s="4">
        <v>8</v>
      </c>
      <c r="J319" t="s" s="4">
        <v>2253</v>
      </c>
      <c r="K319" t="s" s="4">
        <v>2254</v>
      </c>
      <c r="L319" t="n" s="4">
        <v>0.596</v>
      </c>
      <c r="M319" t="s" s="4">
        <v>2255</v>
      </c>
    </row>
    <row r="320" hidden="0" ht="30" customHeight="1" spans="1:1">
      <c r="A320" t="str" s="6">
        <f>HYPERLINK("https://www.ti.com.cn/product/cn/TMP75", "TMP75")</f>
      </c>
      <c r="B320" t="s" s="4">
        <v>2256</v>
      </c>
      <c r="C320" t="str" s="6">
        <f>HYPERLINK("https://www.ti.com.cn/cn/lit/gpn/TMP75", "PDF data sheet")</f>
      </c>
      <c r="D320" t="str" s="6">
        <f>HYPERLINK("https://www.ti.com.cn/document-viewer/cn/TMP75/datasheet", "HTML data sheet")</f>
      </c>
      <c r="E320" t="s" s="4">
        <v>2257</v>
      </c>
      <c r="F320" t="s" s="4">
        <v>2258</v>
      </c>
      <c r="G320" t="s" s="4">
        <v>2259</v>
      </c>
      <c r="H320" t="s" s="4">
        <v>2260</v>
      </c>
      <c r="I320" t="n" s="4">
        <v>8</v>
      </c>
      <c r="J320" t="s" s="4">
        <v>2261</v>
      </c>
      <c r="K320" t="s" s="4">
        <v>2262</v>
      </c>
      <c r="L320" t="n" s="4">
        <v>0.167</v>
      </c>
      <c r="M320" t="s" s="4">
        <v>2263</v>
      </c>
    </row>
    <row r="321" hidden="0" ht="30" customHeight="1" spans="1:1">
      <c r="A321" t="str" s="6">
        <f>HYPERLINK("https://www.ti.com.cn/product/cn/TMP124", "TMP124")</f>
      </c>
      <c r="B321" t="s" s="4">
        <v>2264</v>
      </c>
      <c r="C321" t="str" s="6">
        <f>HYPERLINK("https://www.ti.com.cn/cn/lit/gpn/TMP124", "PDF data sheet")</f>
      </c>
      <c r="D321" t="s" s="6">
        <v>545</v>
      </c>
      <c r="E321" t="s" s="4">
        <v>2265</v>
      </c>
      <c r="F321" t="s" s="4">
        <v>2266</v>
      </c>
      <c r="G321" t="s" s="4">
        <v>2267</v>
      </c>
      <c r="H321" t="s" s="4">
        <v>2268</v>
      </c>
      <c r="I321" t="n" s="4">
        <v>8</v>
      </c>
      <c r="J321" t="n" s="4">
        <v>29.4</v>
      </c>
      <c r="K321" t="s" s="4">
        <v>2269</v>
      </c>
      <c r="L321" t="n" s="4">
        <v>0.911</v>
      </c>
      <c r="M321" t="s" s="4">
        <v>2270</v>
      </c>
    </row>
    <row r="322" hidden="0" ht="30" customHeight="1" spans="1:1">
      <c r="A322" t="str" s="6">
        <f>HYPERLINK("https://www.ti.com.cn/product/cn/LM93", "LM93")</f>
      </c>
      <c r="B322" t="s" s="4">
        <v>2271</v>
      </c>
      <c r="C322" t="str" s="6">
        <f>HYPERLINK("https://www.ti.com.cn/cn/lit/gpn/LM93", "PDF data sheet")</f>
      </c>
      <c r="D322" t="s" s="6">
        <v>545</v>
      </c>
      <c r="E322" t="s" s="4">
        <v>2272</v>
      </c>
      <c r="F322" t="s" s="4">
        <v>2273</v>
      </c>
      <c r="G322" t="s" s="4">
        <v>2274</v>
      </c>
      <c r="H322" t="s" s="4">
        <v>2275</v>
      </c>
      <c r="I322" t="n" s="4">
        <v>56</v>
      </c>
      <c r="J322" t="n" s="4">
        <v>113.4</v>
      </c>
      <c r="K322" t="s" s="4">
        <v>2276</v>
      </c>
      <c r="L322" t="n" s="4">
        <v>5.175</v>
      </c>
      <c r="M322" t="s" s="4">
        <v>2277</v>
      </c>
    </row>
    <row r="323" hidden="0" ht="30" customHeight="1" spans="1:1">
      <c r="A323" t="str" s="6">
        <f>HYPERLINK("https://www.ti.com.cn/product/cn/LM95010", "LM95010")</f>
      </c>
      <c r="B323" t="s" s="4">
        <v>2278</v>
      </c>
      <c r="C323" t="str" s="6">
        <f>HYPERLINK("https://www.ti.com.cn/cn/lit/gpn/LM95010", "PDF data sheet")</f>
      </c>
      <c r="D323" t="str" s="6">
        <f>HYPERLINK("https://www.ti.com.cn/document-viewer/cn/LM95010/datasheet", "HTML data sheet")</f>
      </c>
      <c r="E323" t="s" s="4">
        <v>2279</v>
      </c>
      <c r="F323" t="s" s="4">
        <v>2280</v>
      </c>
      <c r="G323" t="s" s="4">
        <v>2281</v>
      </c>
      <c r="H323" t="s" s="4">
        <v>2282</v>
      </c>
      <c r="I323" t="n" s="4">
        <v>8</v>
      </c>
      <c r="J323" t="n" s="4">
        <v>14.7</v>
      </c>
      <c r="K323" t="s" s="4">
        <v>2283</v>
      </c>
      <c r="L323" t="n" s="4">
        <v>0.827</v>
      </c>
      <c r="M323" t="s" s="4">
        <v>2284</v>
      </c>
    </row>
    <row r="324" hidden="0" ht="30" customHeight="1" spans="1:1">
      <c r="A324" t="str" s="6">
        <f>HYPERLINK("https://www.ti.com.cn/product/cn/LM73", "LM73")</f>
      </c>
      <c r="B324" t="s" s="4">
        <v>2285</v>
      </c>
      <c r="C324" t="str" s="6">
        <f>HYPERLINK("https://www.ti.com.cn/cn/lit/gpn/LM73", "PDF data sheet")</f>
      </c>
      <c r="D324" t="str" s="6">
        <f>HYPERLINK("https://www.ti.com.cn/document-viewer/cn/LM73/datasheet", "HTML data sheet")</f>
      </c>
      <c r="E324" t="s" s="4">
        <v>2286</v>
      </c>
      <c r="F324" t="s" s="4">
        <v>2287</v>
      </c>
      <c r="G324" t="s" s="4">
        <v>2288</v>
      </c>
      <c r="H324" t="s" s="4">
        <v>2289</v>
      </c>
      <c r="I324" t="n" s="4">
        <v>6</v>
      </c>
      <c r="J324" t="n" s="4">
        <v>8.12</v>
      </c>
      <c r="K324" t="s" s="4">
        <v>2290</v>
      </c>
      <c r="L324" t="n" s="4">
        <v>1.004</v>
      </c>
      <c r="M324" t="s" s="4">
        <v>2291</v>
      </c>
    </row>
    <row r="325" hidden="0" ht="30" customHeight="1" spans="1:1">
      <c r="A325" t="str" s="6">
        <f>HYPERLINK("https://www.ti.com.cn/product/cn/LM96000", "LM96000")</f>
      </c>
      <c r="B325" t="s" s="4">
        <v>2292</v>
      </c>
      <c r="C325" t="str" s="6">
        <f>HYPERLINK("https://www.ti.com.cn/cn/lit/gpn/LM96000", "PDF data sheet")</f>
      </c>
      <c r="D325" t="s" s="6">
        <v>545</v>
      </c>
      <c r="E325" t="s" s="4">
        <v>2293</v>
      </c>
      <c r="F325" t="s" s="4">
        <v>2294</v>
      </c>
      <c r="G325" t="s" s="4">
        <v>2295</v>
      </c>
      <c r="H325" t="s" s="4">
        <v>2296</v>
      </c>
      <c r="I325" t="n" s="4">
        <v>24</v>
      </c>
      <c r="J325" t="n" s="4">
        <v>49.92</v>
      </c>
      <c r="K325" t="s" s="4">
        <v>2297</v>
      </c>
      <c r="L325" t="n" s="4">
        <v>2.243</v>
      </c>
      <c r="M325" t="s" s="4">
        <v>2298</v>
      </c>
    </row>
    <row r="326" hidden="0" ht="30" customHeight="1" spans="1:1">
      <c r="A326" t="str" s="6">
        <f>HYPERLINK("https://www.ti.com.cn/product/cn/TMP123", "TMP123")</f>
      </c>
      <c r="B326" t="s" s="4">
        <v>2299</v>
      </c>
      <c r="C326" t="str" s="6">
        <f>HYPERLINK("https://www.ti.com.cn/cn/lit/gpn/TMP123", "PDF data sheet")</f>
      </c>
      <c r="D326" t="s" s="6">
        <v>545</v>
      </c>
      <c r="E326" t="s" s="4">
        <v>2300</v>
      </c>
      <c r="F326" t="s" s="4">
        <v>2301</v>
      </c>
      <c r="G326" t="s" s="4">
        <v>2302</v>
      </c>
      <c r="H326" t="s" s="4">
        <v>2303</v>
      </c>
      <c r="I326" t="n" s="4">
        <v>6</v>
      </c>
      <c r="J326" t="n" s="4">
        <v>8.12</v>
      </c>
      <c r="K326" t="s" s="4">
        <v>2304</v>
      </c>
      <c r="L326" t="n" s="4">
        <v>1.271</v>
      </c>
      <c r="M326" t="s" s="4">
        <v>2305</v>
      </c>
    </row>
    <row r="327" hidden="0" ht="30" customHeight="1" spans="1:1">
      <c r="A327" t="str" s="6">
        <f>HYPERLINK("https://www.ti.com.cn/product/cn/TMP121", "TMP121")</f>
      </c>
      <c r="B327" t="s" s="4">
        <v>2306</v>
      </c>
      <c r="C327" t="str" s="6">
        <f>HYPERLINK("https://www.ti.com.cn/cn/lit/gpn/TMP121", "PDF data sheet")</f>
      </c>
      <c r="D327" t="s" s="6">
        <v>545</v>
      </c>
      <c r="E327" t="s" s="4">
        <v>2307</v>
      </c>
      <c r="F327" t="s" s="4">
        <v>2308</v>
      </c>
      <c r="G327" t="s" s="4">
        <v>2309</v>
      </c>
      <c r="H327" t="s" s="4">
        <v>2310</v>
      </c>
      <c r="I327" t="n" s="4">
        <v>6</v>
      </c>
      <c r="J327" t="n" s="4">
        <v>8.12</v>
      </c>
      <c r="K327" t="s" s="4">
        <v>2311</v>
      </c>
      <c r="L327" t="n" s="4">
        <v>0.961</v>
      </c>
      <c r="M327" t="s" s="4">
        <v>2312</v>
      </c>
    </row>
    <row r="328" hidden="0" ht="30" customHeight="1" spans="1:1">
      <c r="A328" t="str" s="6">
        <f>HYPERLINK("https://www.ti.com.cn/product/cn/TMP122", "TMP122")</f>
      </c>
      <c r="B328" t="s" s="4">
        <v>2313</v>
      </c>
      <c r="C328" t="str" s="6">
        <f>HYPERLINK("https://www.ti.com.cn/cn/lit/gpn/TMP122", "PDF data sheet")</f>
      </c>
      <c r="D328" t="s" s="6">
        <v>545</v>
      </c>
      <c r="E328" t="s" s="4">
        <v>2314</v>
      </c>
      <c r="F328" t="s" s="4">
        <v>2315</v>
      </c>
      <c r="G328" t="s" s="4">
        <v>2316</v>
      </c>
      <c r="H328" t="s" s="4">
        <v>2317</v>
      </c>
      <c r="I328" t="n" s="4">
        <v>6</v>
      </c>
      <c r="J328" t="n" s="4">
        <v>8.12</v>
      </c>
      <c r="K328" t="s" s="4">
        <v>2318</v>
      </c>
      <c r="L328" t="n" s="4">
        <v>0.952</v>
      </c>
      <c r="M328" t="s" s="4">
        <v>2319</v>
      </c>
    </row>
    <row r="329" hidden="0" ht="30" customHeight="1" spans="1:1">
      <c r="A329" t="str" s="6">
        <f>HYPERLINK("https://www.ti.com.cn/product/cn/LM63", "LM63")</f>
      </c>
      <c r="B329" t="s" s="4">
        <v>2320</v>
      </c>
      <c r="C329" t="str" s="6">
        <f>HYPERLINK("https://www.ti.com.cn/cn/lit/gpn/LM63", "PDF data sheet")</f>
      </c>
      <c r="D329" t="s" s="6">
        <v>545</v>
      </c>
      <c r="E329" t="s" s="4">
        <v>2321</v>
      </c>
      <c r="F329" t="s" s="4">
        <v>2322</v>
      </c>
      <c r="G329" t="s" s="4">
        <v>2323</v>
      </c>
      <c r="H329" t="s" s="4">
        <v>2324</v>
      </c>
      <c r="I329" t="n" s="4">
        <v>8</v>
      </c>
      <c r="J329" t="n" s="4">
        <v>29.4</v>
      </c>
      <c r="K329" t="s" s="4">
        <v>2325</v>
      </c>
      <c r="L329" t="n" s="4">
        <v>1.125</v>
      </c>
      <c r="M329" t="s" s="4">
        <v>2326</v>
      </c>
    </row>
    <row r="330" hidden="0" ht="30" customHeight="1" spans="1:1">
      <c r="A330" t="str" s="6">
        <f>HYPERLINK("https://www.ti.com.cn/product/cn/LM71", "LM71")</f>
      </c>
      <c r="B330" t="s" s="4">
        <v>2327</v>
      </c>
      <c r="C330" t="str" s="6">
        <f>HYPERLINK("https://www.ti.com.cn/cn/lit/gpn/LM71", "PDF data sheet")</f>
      </c>
      <c r="D330" t="s" s="6">
        <v>545</v>
      </c>
      <c r="E330" t="s" s="4">
        <v>2328</v>
      </c>
      <c r="F330" t="s" s="4">
        <v>2329</v>
      </c>
      <c r="G330" t="s" s="4">
        <v>2330</v>
      </c>
      <c r="H330" t="s" s="4">
        <v>2331</v>
      </c>
      <c r="I330" t="s" s="4">
        <v>2332</v>
      </c>
      <c r="J330" t="s" s="4">
        <v>2333</v>
      </c>
      <c r="K330" t="s" s="4">
        <v>2334</v>
      </c>
      <c r="L330" t="n" s="4">
        <v>0.719</v>
      </c>
      <c r="M330" t="s" s="4">
        <v>2335</v>
      </c>
    </row>
    <row r="331" hidden="0" ht="30" customHeight="1" spans="1:1">
      <c r="A331" t="str" s="6">
        <f>HYPERLINK("https://www.ti.com.cn/product/cn/LM99", "LM99")</f>
      </c>
      <c r="B331" t="s" s="4">
        <v>2336</v>
      </c>
      <c r="C331" t="str" s="6">
        <f>HYPERLINK("https://www.ti.com.cn/cn/lit/gpn/LM99", "PDF data sheet")</f>
      </c>
      <c r="D331" t="s" s="6">
        <v>545</v>
      </c>
      <c r="E331" t="s" s="4">
        <v>2337</v>
      </c>
      <c r="F331" t="s" s="4">
        <v>2338</v>
      </c>
      <c r="G331" t="s" s="4">
        <v>2339</v>
      </c>
      <c r="H331" t="s" s="4">
        <v>2340</v>
      </c>
      <c r="I331" t="n" s="4">
        <v>8</v>
      </c>
      <c r="J331" t="n" s="4">
        <v>14.7</v>
      </c>
      <c r="K331" t="s" s="4">
        <v>2341</v>
      </c>
      <c r="L331" t="n" s="4">
        <v>1.265</v>
      </c>
      <c r="M331" t="s" s="4">
        <v>2342</v>
      </c>
    </row>
    <row r="332" hidden="0" ht="30" customHeight="1" spans="1:1">
      <c r="A332" t="str" s="6">
        <f>HYPERLINK("https://www.ti.com.cn/product/cn/LM89", "LM89")</f>
      </c>
      <c r="B332" t="s" s="4">
        <v>2343</v>
      </c>
      <c r="C332" t="str" s="6">
        <f>HYPERLINK("https://www.ti.com.cn/cn/lit/gpn/LM89", "PDF data sheet")</f>
      </c>
      <c r="D332" t="str" s="6">
        <f>HYPERLINK("https://www.ti.com.cn/document-viewer/cn/LM89/datasheet", "HTML data sheet")</f>
      </c>
      <c r="E332" t="s" s="4">
        <v>2344</v>
      </c>
      <c r="F332" t="s" s="4">
        <v>2345</v>
      </c>
      <c r="G332" t="s" s="4">
        <v>2346</v>
      </c>
      <c r="H332" t="s" s="4">
        <v>2347</v>
      </c>
      <c r="I332" t="n" s="4">
        <v>8</v>
      </c>
      <c r="J332" t="s" s="4">
        <v>2348</v>
      </c>
      <c r="K332" t="s" s="4">
        <v>2349</v>
      </c>
      <c r="L332" t="n" s="4">
        <v>1.185</v>
      </c>
      <c r="M332" t="s" s="4">
        <v>2350</v>
      </c>
    </row>
    <row r="333" hidden="0" ht="30" customHeight="1" spans="1:1">
      <c r="A333" t="str" s="6">
        <f>HYPERLINK("https://www.ti.com.cn/product/cn/LM75B", "LM75B")</f>
      </c>
      <c r="B333" t="s" s="4">
        <v>2351</v>
      </c>
      <c r="C333" t="str" s="6">
        <f>HYPERLINK("https://www.ti.com.cn/cn/lit/gpn/LM75B", "PDF data sheet")</f>
      </c>
      <c r="D333" t="str" s="6">
        <f>HYPERLINK("https://www.ti.com.cn/document-viewer/cn/LM75B/datasheet", "HTML data sheet")</f>
      </c>
      <c r="E333" t="s" s="4">
        <v>2352</v>
      </c>
      <c r="F333" t="s" s="4">
        <v>2353</v>
      </c>
      <c r="G333" t="s" s="4">
        <v>2354</v>
      </c>
      <c r="H333" t="s" s="4">
        <v>2355</v>
      </c>
      <c r="I333" t="n" s="4">
        <v>8</v>
      </c>
      <c r="J333" t="s" s="4">
        <v>2356</v>
      </c>
      <c r="K333" t="s" s="4">
        <v>2357</v>
      </c>
      <c r="L333" t="n" s="4">
        <v>0.518</v>
      </c>
      <c r="M333" t="s" s="4">
        <v>2358</v>
      </c>
    </row>
    <row r="334" hidden="0" ht="30" customHeight="1" spans="1:1">
      <c r="A334" t="str" s="6">
        <f>HYPERLINK("https://www.ti.com.cn/product/cn/TMP100", "TMP100")</f>
      </c>
      <c r="B334" t="s" s="4">
        <v>2359</v>
      </c>
      <c r="C334" t="str" s="6">
        <f>HYPERLINK("https://www.ti.com.cn/cn/lit/gpn/TMP100", "PDF data sheet")</f>
      </c>
      <c r="D334" t="str" s="6">
        <f>HYPERLINK("https://www.ti.com.cn/document-viewer/cn/TMP100/datasheet", "HTML data sheet")</f>
      </c>
      <c r="E334" t="s" s="4">
        <v>2360</v>
      </c>
      <c r="F334" t="s" s="4">
        <v>2361</v>
      </c>
      <c r="G334" t="s" s="4">
        <v>2362</v>
      </c>
      <c r="H334" t="s" s="4">
        <v>2363</v>
      </c>
      <c r="I334" t="n" s="4">
        <v>6</v>
      </c>
      <c r="J334" t="n" s="4">
        <v>8.12</v>
      </c>
      <c r="K334" t="s" s="4">
        <v>2364</v>
      </c>
      <c r="L334" t="n" s="4">
        <v>0.65</v>
      </c>
      <c r="M334" t="s" s="4">
        <v>2365</v>
      </c>
    </row>
    <row r="335" hidden="0" ht="30" customHeight="1" spans="1:1">
      <c r="A335" t="str" s="6">
        <f>HYPERLINK("https://www.ti.com.cn/product/cn/TMP101", "TMP101")</f>
      </c>
      <c r="B335" t="s" s="4">
        <v>2366</v>
      </c>
      <c r="C335" t="str" s="6">
        <f>HYPERLINK("https://www.ti.com.cn/cn/lit/gpn/TMP101", "PDF data sheet")</f>
      </c>
      <c r="D335" t="str" s="6">
        <f>HYPERLINK("https://www.ti.com.cn/document-viewer/cn/TMP101/datasheet", "HTML data sheet")</f>
      </c>
      <c r="E335" t="s" s="4">
        <v>2367</v>
      </c>
      <c r="F335" t="s" s="4">
        <v>2368</v>
      </c>
      <c r="G335" t="s" s="4">
        <v>2369</v>
      </c>
      <c r="H335" t="s" s="4">
        <v>2370</v>
      </c>
      <c r="I335" t="n" s="4">
        <v>6</v>
      </c>
      <c r="J335" t="n" s="4">
        <v>8.12</v>
      </c>
      <c r="K335" t="s" s="4">
        <v>2371</v>
      </c>
      <c r="L335" t="n" s="4">
        <v>0.7</v>
      </c>
      <c r="M335" t="s" s="4">
        <v>2372</v>
      </c>
    </row>
    <row r="336" hidden="0" ht="30" customHeight="1" spans="1:1">
      <c r="A336" t="str" s="6">
        <f>HYPERLINK("https://www.ti.com.cn/product/cn/LM90", "LM90")</f>
      </c>
      <c r="B336" t="s" s="4">
        <v>2373</v>
      </c>
      <c r="C336" t="str" s="6">
        <f>HYPERLINK("https://www.ti.com.cn/cn/lit/gpn/LM90", "PDF data sheet")</f>
      </c>
      <c r="D336" t="s" s="6">
        <v>545</v>
      </c>
      <c r="E336" t="s" s="4">
        <v>2374</v>
      </c>
      <c r="F336" t="s" s="4">
        <v>2375</v>
      </c>
      <c r="G336" t="s" s="4">
        <v>2376</v>
      </c>
      <c r="H336" t="s" s="4">
        <v>2377</v>
      </c>
      <c r="I336" t="n" s="4">
        <v>8</v>
      </c>
      <c r="J336" t="n" s="4">
        <v>14.7</v>
      </c>
      <c r="K336" t="s" s="4">
        <v>2378</v>
      </c>
      <c r="L336" t="n" s="4">
        <v>0.769</v>
      </c>
      <c r="M336" t="s" s="4">
        <v>2379</v>
      </c>
    </row>
    <row r="337" hidden="0" ht="30" customHeight="1" spans="1:1">
      <c r="A337" t="str" s="6">
        <f>HYPERLINK("https://www.ti.com.cn/product/cn/LM86", "LM86")</f>
      </c>
      <c r="B337" t="s" s="4">
        <v>2380</v>
      </c>
      <c r="C337" t="str" s="6">
        <f>HYPERLINK("https://www.ti.com.cn/cn/lit/gpn/LM86", "PDF data sheet")</f>
      </c>
      <c r="D337" t="s" s="6">
        <v>545</v>
      </c>
      <c r="E337" t="s" s="4">
        <v>2381</v>
      </c>
      <c r="F337" t="s" s="4">
        <v>2382</v>
      </c>
      <c r="G337" t="s" s="4">
        <v>2383</v>
      </c>
      <c r="H337" t="s" s="4">
        <v>2384</v>
      </c>
      <c r="I337" t="n" s="4">
        <v>8</v>
      </c>
      <c r="J337" t="s" s="4">
        <v>2385</v>
      </c>
      <c r="K337" t="s" s="4">
        <v>2386</v>
      </c>
      <c r="L337" t="n" s="4">
        <v>1.129</v>
      </c>
      <c r="M337" t="s" s="4">
        <v>2387</v>
      </c>
    </row>
    <row r="338" hidden="0" ht="30" customHeight="1" spans="1:1">
      <c r="A338" t="str" s="6">
        <f>HYPERLINK("https://www.ti.com.cn/product/cn/LM26", "LM26")</f>
      </c>
      <c r="B338" t="s" s="4">
        <v>2388</v>
      </c>
      <c r="C338" t="str" s="6">
        <f>HYPERLINK("https://www.ti.com.cn/cn/lit/gpn/LM26", "PDF data sheet")</f>
      </c>
      <c r="D338" t="str" s="6">
        <f>HYPERLINK("https://www.ti.com.cn/document-viewer/cn/LM26/datasheet", "HTML data sheet")</f>
      </c>
      <c r="E338" t="s" s="4">
        <v>2389</v>
      </c>
      <c r="F338" t="s" s="4">
        <v>2390</v>
      </c>
      <c r="G338" t="s" s="4">
        <v>2391</v>
      </c>
      <c r="H338" t="s" s="4">
        <v>2392</v>
      </c>
      <c r="I338" t="n" s="4">
        <v>5</v>
      </c>
      <c r="J338" t="n" s="4">
        <v>8.12</v>
      </c>
      <c r="K338" t="s" s="4">
        <v>2393</v>
      </c>
      <c r="L338" t="n" s="4">
        <v>0.435</v>
      </c>
      <c r="M338" t="s" s="4">
        <v>2394</v>
      </c>
    </row>
    <row r="339" hidden="0" ht="30" customHeight="1" spans="1:1">
      <c r="A339" t="str" s="6">
        <f>HYPERLINK("https://www.ti.com.cn/product/cn/LM19", "LM19")</f>
      </c>
      <c r="B339" t="s" s="4">
        <v>2395</v>
      </c>
      <c r="C339" t="str" s="6">
        <f>HYPERLINK("https://www.ti.com.cn/cn/lit/gpn/LM19", "PDF data sheet")</f>
      </c>
      <c r="D339" t="s" s="6">
        <v>545</v>
      </c>
      <c r="E339" t="s" s="4">
        <v>2396</v>
      </c>
      <c r="F339" t="s" s="4">
        <v>2397</v>
      </c>
      <c r="G339" t="s" s="4">
        <v>2398</v>
      </c>
      <c r="H339" t="s" s="4">
        <v>2399</v>
      </c>
      <c r="I339" t="n" s="4">
        <v>3</v>
      </c>
      <c r="J339" t="n" s="4">
        <v>19.136</v>
      </c>
      <c r="K339" t="s" s="4">
        <v>2400</v>
      </c>
      <c r="L339" t="n" s="4">
        <v>0.281</v>
      </c>
      <c r="M339" t="s" s="4">
        <v>2401</v>
      </c>
    </row>
    <row r="340" hidden="0" ht="30" customHeight="1" spans="1:1">
      <c r="A340" t="str" s="6">
        <f>HYPERLINK("https://www.ti.com.cn/product/cn/LM70", "LM70")</f>
      </c>
      <c r="B340" t="s" s="4">
        <v>2402</v>
      </c>
      <c r="C340" t="str" s="6">
        <f>HYPERLINK("https://www.ti.com.cn/cn/lit/gpn/LM70", "PDF data sheet")</f>
      </c>
      <c r="D340" t="s" s="6">
        <v>545</v>
      </c>
      <c r="E340" t="s" s="4">
        <v>2403</v>
      </c>
      <c r="F340" t="s" s="4">
        <v>2404</v>
      </c>
      <c r="G340" t="s" s="4">
        <v>2405</v>
      </c>
      <c r="H340" t="s" s="4">
        <v>2406</v>
      </c>
      <c r="I340" t="n" s="4">
        <v>8</v>
      </c>
      <c r="J340" t="s" s="4">
        <v>2407</v>
      </c>
      <c r="K340" t="s" s="4">
        <v>2408</v>
      </c>
      <c r="L340" t="n" s="4">
        <v>0.859</v>
      </c>
      <c r="M340" t="s" s="4">
        <v>2409</v>
      </c>
    </row>
    <row r="341" hidden="0" ht="30" customHeight="1" spans="1:1">
      <c r="A341" t="str" s="6">
        <f>HYPERLINK("https://www.ti.com.cn/product/cn/LM92", "LM92")</f>
      </c>
      <c r="B341" t="s" s="4">
        <v>2410</v>
      </c>
      <c r="C341" t="str" s="6">
        <f>HYPERLINK("https://www.ti.com.cn/cn/lit/gpn/LM92", "PDF data sheet")</f>
      </c>
      <c r="D341" t="s" s="6">
        <v>545</v>
      </c>
      <c r="E341" t="s" s="4">
        <v>2411</v>
      </c>
      <c r="F341" t="s" s="4">
        <v>2412</v>
      </c>
      <c r="G341" t="s" s="4">
        <v>2413</v>
      </c>
      <c r="H341" t="s" s="4">
        <v>2414</v>
      </c>
      <c r="I341" t="n" s="4">
        <v>8</v>
      </c>
      <c r="J341" t="n" s="4">
        <v>29.4</v>
      </c>
      <c r="K341" t="s" s="4">
        <v>2415</v>
      </c>
      <c r="L341" t="n" s="4">
        <v>1.89</v>
      </c>
      <c r="M341" t="s" s="4">
        <v>2416</v>
      </c>
    </row>
    <row r="342" hidden="0" ht="30" customHeight="1" spans="1:1">
      <c r="A342" t="str" s="6">
        <f>HYPERLINK("https://www.ti.com.cn/product/cn/LM82", "LM82")</f>
      </c>
      <c r="B342" t="s" s="4">
        <v>2417</v>
      </c>
      <c r="C342" t="str" s="6">
        <f>HYPERLINK("https://www.ti.com.cn/cn/lit/gpn/LM82", "PDF data sheet")</f>
      </c>
      <c r="D342" t="s" s="6">
        <v>545</v>
      </c>
      <c r="E342" t="s" s="4">
        <v>2418</v>
      </c>
      <c r="F342" t="s" s="4">
        <v>2419</v>
      </c>
      <c r="G342" t="s" s="4">
        <v>2420</v>
      </c>
      <c r="H342" t="s" s="4">
        <v>2421</v>
      </c>
      <c r="I342" t="n" s="4">
        <v>16</v>
      </c>
      <c r="J342" t="n" s="4">
        <v>29.4</v>
      </c>
      <c r="K342" t="s" s="4">
        <v>2422</v>
      </c>
      <c r="L342" t="n" s="4">
        <v>2.157</v>
      </c>
      <c r="M342" t="s" s="4">
        <v>2423</v>
      </c>
    </row>
    <row r="343" hidden="0" ht="30" customHeight="1" spans="1:1">
      <c r="A343" t="str" s="6">
        <f>HYPERLINK("https://www.ti.com.cn/product/cn/LM83", "LM83")</f>
      </c>
      <c r="B343" t="s" s="4">
        <v>2424</v>
      </c>
      <c r="C343" t="str" s="6">
        <f>HYPERLINK("https://www.ti.com.cn/cn/lit/gpn/LM83", "PDF data sheet")</f>
      </c>
      <c r="D343" t="s" s="6">
        <v>545</v>
      </c>
      <c r="E343" t="s" s="4">
        <v>2425</v>
      </c>
      <c r="F343" t="s" s="4">
        <v>2426</v>
      </c>
      <c r="G343" t="s" s="4">
        <v>2427</v>
      </c>
      <c r="H343" t="s" s="4">
        <v>2428</v>
      </c>
      <c r="I343" t="n" s="4">
        <v>16</v>
      </c>
      <c r="J343" t="n" s="4">
        <v>29.4</v>
      </c>
      <c r="K343" t="s" s="4">
        <v>2429</v>
      </c>
      <c r="L343" t="n" s="4">
        <v>2.372</v>
      </c>
      <c r="M343" t="s" s="4">
        <v>2430</v>
      </c>
    </row>
    <row r="344" hidden="0" ht="30" customHeight="1" spans="1:1">
      <c r="A344" t="str" s="6">
        <f>HYPERLINK("https://www.ti.com.cn/product/cn/LM87", "LM87")</f>
      </c>
      <c r="B344" t="s" s="4">
        <v>2431</v>
      </c>
      <c r="C344" t="str" s="6">
        <f>HYPERLINK("https://www.ti.com.cn/cn/lit/gpn/LM87", "PDF data sheet")</f>
      </c>
      <c r="D344" t="s" s="6">
        <v>545</v>
      </c>
      <c r="E344" t="s" s="4">
        <v>2432</v>
      </c>
      <c r="F344" t="s" s="4">
        <v>2433</v>
      </c>
      <c r="G344" t="s" s="4">
        <v>2434</v>
      </c>
      <c r="H344" t="s" s="4">
        <v>2435</v>
      </c>
      <c r="I344" t="n" s="4">
        <v>24</v>
      </c>
      <c r="J344" t="n" s="4">
        <v>49.92</v>
      </c>
      <c r="K344" t="s" s="4">
        <v>2436</v>
      </c>
      <c r="L344" t="n" s="4">
        <v>3.033</v>
      </c>
      <c r="M344" t="s" s="4">
        <v>2437</v>
      </c>
    </row>
    <row r="345" hidden="0" ht="30" customHeight="1" spans="1:1">
      <c r="A345" t="str" s="6">
        <f>HYPERLINK("https://www.ti.com.cn/product/cn/LM76", "LM76")</f>
      </c>
      <c r="B345" t="s" s="4">
        <v>2438</v>
      </c>
      <c r="C345" t="str" s="6">
        <f>HYPERLINK("https://www.ti.com.cn/cn/lit/gpn/LM76", "PDF data sheet")</f>
      </c>
      <c r="D345" t="s" s="6">
        <v>545</v>
      </c>
      <c r="E345" t="s" s="4">
        <v>2439</v>
      </c>
      <c r="F345" t="s" s="4">
        <v>2440</v>
      </c>
      <c r="G345" t="s" s="4">
        <v>2441</v>
      </c>
      <c r="H345" t="s" s="4">
        <v>2442</v>
      </c>
      <c r="I345" t="n" s="4">
        <v>8</v>
      </c>
      <c r="J345" t="n" s="4">
        <v>29.4</v>
      </c>
      <c r="K345" t="s" s="4">
        <v>2443</v>
      </c>
      <c r="L345" t="n" s="4">
        <v>1.309</v>
      </c>
      <c r="M345" t="s" s="4">
        <v>2444</v>
      </c>
    </row>
    <row r="346" hidden="0" ht="30" customHeight="1" spans="1:1">
      <c r="A346" t="str" s="6">
        <f>HYPERLINK("https://www.ti.com.cn/product/cn/LM74", "LM74")</f>
      </c>
      <c r="B346" t="s" s="4">
        <v>2445</v>
      </c>
      <c r="C346" t="str" s="6">
        <f>HYPERLINK("https://www.ti.com.cn/cn/lit/gpn/LM74", "PDF data sheet")</f>
      </c>
      <c r="D346" t="s" s="6">
        <v>545</v>
      </c>
      <c r="E346" t="s" s="4">
        <v>2446</v>
      </c>
      <c r="F346" t="s" s="4">
        <v>2447</v>
      </c>
      <c r="G346" t="s" s="4">
        <v>2448</v>
      </c>
      <c r="H346" t="s" s="4">
        <v>2449</v>
      </c>
      <c r="I346" t="s" s="4">
        <v>2450</v>
      </c>
      <c r="J346" t="s" s="4">
        <v>2451</v>
      </c>
      <c r="K346" t="s" s="4">
        <v>2452</v>
      </c>
      <c r="L346" t="n" s="4">
        <v>0.939</v>
      </c>
      <c r="M346" t="s" s="4">
        <v>2453</v>
      </c>
    </row>
    <row r="347" hidden="0" ht="30" customHeight="1" spans="1:1">
      <c r="A347" t="str" s="6">
        <f>HYPERLINK("https://www.ti.com.cn/product/cn/LM84", "LM84")</f>
      </c>
      <c r="B347" t="s" s="4">
        <v>2454</v>
      </c>
      <c r="C347" t="str" s="6">
        <f>HYPERLINK("https://www.ti.com.cn/cn/lit/gpn/LM84", "PDF data sheet")</f>
      </c>
      <c r="D347" t="s" s="6">
        <v>545</v>
      </c>
      <c r="E347" t="s" s="4">
        <v>2455</v>
      </c>
      <c r="F347" t="s" s="4">
        <v>2456</v>
      </c>
      <c r="G347" t="s" s="4">
        <v>2457</v>
      </c>
      <c r="H347" t="s" s="4">
        <v>2458</v>
      </c>
      <c r="I347" t="n" s="4">
        <v>16</v>
      </c>
      <c r="J347" t="n" s="4">
        <v>29.4</v>
      </c>
      <c r="K347" t="s" s="4">
        <v>2459</v>
      </c>
      <c r="L347" t="n" s="4">
        <v>1.709</v>
      </c>
      <c r="M347" t="s" s="4">
        <v>2460</v>
      </c>
    </row>
    <row r="348" hidden="0" ht="30" customHeight="1" spans="1:1">
      <c r="A348" t="str" s="6">
        <f>HYPERLINK("https://www.ti.com.cn/product/cn/LM62", "LM62")</f>
      </c>
      <c r="B348" t="s" s="4">
        <v>2461</v>
      </c>
      <c r="C348" t="str" s="6">
        <f>HYPERLINK("https://www.ti.com.cn/cn/lit/gpn/LM62", "PDF data sheet")</f>
      </c>
      <c r="D348" t="s" s="6">
        <v>545</v>
      </c>
      <c r="E348" t="s" s="4">
        <v>2462</v>
      </c>
      <c r="F348" t="s" s="4">
        <v>2463</v>
      </c>
      <c r="G348" t="s" s="4">
        <v>2464</v>
      </c>
      <c r="H348" t="s" s="4">
        <v>2465</v>
      </c>
      <c r="I348" t="n" s="4">
        <v>3</v>
      </c>
      <c r="J348" t="n" s="4">
        <v>6.9204</v>
      </c>
      <c r="K348" t="s" s="4">
        <v>2466</v>
      </c>
      <c r="L348" t="n" s="4">
        <v>0.312</v>
      </c>
      <c r="M348" t="s" s="4">
        <v>2467</v>
      </c>
    </row>
    <row r="349" hidden="0" ht="30" customHeight="1" spans="1:1">
      <c r="A349" t="str" s="6">
        <f>HYPERLINK("https://www.ti.com.cn/product/cn/LM20", "LM20")</f>
      </c>
      <c r="B349" t="s" s="4">
        <v>2468</v>
      </c>
      <c r="C349" t="str" s="6">
        <f>HYPERLINK("https://www.ti.com.cn/cn/lit/gpn/LM20", "PDF data sheet")</f>
      </c>
      <c r="D349" t="str" s="6">
        <f>HYPERLINK("https://www.ti.com.cn/document-viewer/cn/LM20/datasheet", "HTML data sheet")</f>
      </c>
      <c r="E349" t="s" s="4">
        <v>2469</v>
      </c>
      <c r="F349" t="s" s="4">
        <v>2470</v>
      </c>
      <c r="G349" t="s" s="4">
        <v>2471</v>
      </c>
      <c r="H349" t="s" s="4">
        <v>2472</v>
      </c>
      <c r="I349" t="s" s="4">
        <v>2473</v>
      </c>
      <c r="J349" t="s" s="4">
        <v>2474</v>
      </c>
      <c r="K349" t="s" s="4">
        <v>2475</v>
      </c>
      <c r="L349" t="n" s="4">
        <v>0.3</v>
      </c>
      <c r="M349" t="s" s="4">
        <v>2476</v>
      </c>
    </row>
    <row r="350" hidden="0" ht="30" customHeight="1" spans="1:1">
      <c r="A350" t="str" s="6">
        <f>HYPERLINK("https://www.ti.com.cn/product/cn/LM77", "LM77")</f>
      </c>
      <c r="B350" t="s" s="4">
        <v>2477</v>
      </c>
      <c r="C350" t="str" s="6">
        <f>HYPERLINK("https://www.ti.com.cn/cn/lit/gpn/LM77", "PDF data sheet")</f>
      </c>
      <c r="D350" t="s" s="6">
        <v>545</v>
      </c>
      <c r="E350" t="s" s="4">
        <v>2478</v>
      </c>
      <c r="F350" t="s" s="4">
        <v>2479</v>
      </c>
      <c r="G350" t="s" s="4">
        <v>2480</v>
      </c>
      <c r="H350" t="s" s="4">
        <v>2481</v>
      </c>
      <c r="I350" t="n" s="4">
        <v>8</v>
      </c>
      <c r="J350" t="s" s="4">
        <v>2482</v>
      </c>
      <c r="K350" t="s" s="4">
        <v>2483</v>
      </c>
      <c r="L350" t="n" s="4">
        <v>1.196</v>
      </c>
      <c r="M350" t="s" s="4">
        <v>2484</v>
      </c>
    </row>
    <row r="351" hidden="0" ht="30" customHeight="1" spans="1:1">
      <c r="A351" t="str" s="6">
        <f>HYPERLINK("https://www.ti.com.cn/product/cn/LM61", "LM61")</f>
      </c>
      <c r="B351" t="s" s="4">
        <v>2485</v>
      </c>
      <c r="C351" t="str" s="6">
        <f>HYPERLINK("https://www.ti.com.cn/cn/lit/gpn/LM61", "PDF data sheet")</f>
      </c>
      <c r="D351" t="str" s="6">
        <f>HYPERLINK("https://www.ti.com.cn/document-viewer/cn/LM61/datasheet", "HTML data sheet")</f>
      </c>
      <c r="E351" t="s" s="4">
        <v>2486</v>
      </c>
      <c r="F351" t="s" s="4">
        <v>2487</v>
      </c>
      <c r="G351" t="s" s="4">
        <v>2488</v>
      </c>
      <c r="H351" t="s" s="4">
        <v>2489</v>
      </c>
      <c r="I351" t="n" s="4">
        <v>3</v>
      </c>
      <c r="J351" t="s" s="4">
        <v>2490</v>
      </c>
      <c r="K351" t="s" s="4">
        <v>2491</v>
      </c>
      <c r="L351" t="n" s="4">
        <v>0.328</v>
      </c>
      <c r="M351" t="s" s="4">
        <v>2492</v>
      </c>
    </row>
    <row r="352" hidden="0" ht="30" customHeight="1" spans="1:1">
      <c r="A352" t="str" s="6">
        <f>HYPERLINK("https://www.ti.com.cn/product/cn/LM81", "LM81")</f>
      </c>
      <c r="B352" t="s" s="4">
        <v>2493</v>
      </c>
      <c r="C352" t="str" s="6">
        <f>HYPERLINK("https://www.ti.com.cn/cn/lit/gpn/LM81", "PDF data sheet")</f>
      </c>
      <c r="D352" t="s" s="6">
        <v>545</v>
      </c>
      <c r="E352" t="s" s="4">
        <v>2494</v>
      </c>
      <c r="F352" t="s" s="4">
        <v>2495</v>
      </c>
      <c r="G352" t="s" s="4">
        <v>2496</v>
      </c>
      <c r="H352" t="s" s="4">
        <v>2497</v>
      </c>
      <c r="I352" t="n" s="4">
        <v>24</v>
      </c>
      <c r="J352" t="n" s="4">
        <v>49.92</v>
      </c>
      <c r="K352" t="s" s="4">
        <v>2498</v>
      </c>
      <c r="L352" t="n" s="4">
        <v>2.069</v>
      </c>
      <c r="M352" t="s" s="4">
        <v>2499</v>
      </c>
    </row>
    <row r="353" hidden="0" ht="30" customHeight="1" spans="1:1">
      <c r="A353" t="str" s="6">
        <f>HYPERLINK("https://www.ti.com.cn/product/cn/LM75A", "LM75A")</f>
      </c>
      <c r="B353" t="s" s="4">
        <v>2500</v>
      </c>
      <c r="C353" t="str" s="6">
        <f>HYPERLINK("https://www.ti.com.cn/cn/lit/gpn/LM75A", "PDF data sheet")</f>
      </c>
      <c r="D353" t="str" s="6">
        <f>HYPERLINK("https://www.ti.com.cn/document-viewer/cn/LM75A/datasheet", "HTML data sheet")</f>
      </c>
      <c r="E353" t="s" s="4">
        <v>2501</v>
      </c>
      <c r="F353" t="s" s="4">
        <v>2502</v>
      </c>
      <c r="G353" t="s" s="4">
        <v>2503</v>
      </c>
      <c r="H353" t="s" s="4">
        <v>2504</v>
      </c>
      <c r="I353" t="n" s="4">
        <v>8</v>
      </c>
      <c r="J353" t="s" s="4">
        <v>2505</v>
      </c>
      <c r="K353" t="s" s="4">
        <v>2506</v>
      </c>
      <c r="L353" t="n" s="4">
        <v>0.397</v>
      </c>
      <c r="M353" t="s" s="4">
        <v>2507</v>
      </c>
    </row>
    <row r="354" hidden="0" ht="30" customHeight="1" spans="1:1">
      <c r="A354" t="str" s="6">
        <f>HYPERLINK("https://www.ti.com.cn/product/cn/LM56", "LM56")</f>
      </c>
      <c r="B354" t="s" s="4">
        <v>2508</v>
      </c>
      <c r="C354" t="str" s="6">
        <f>HYPERLINK("https://www.ti.com.cn/cn/lit/gpn/LM56", "PDF data sheet")</f>
      </c>
      <c r="D354" t="s" s="6">
        <v>545</v>
      </c>
      <c r="E354" t="s" s="4">
        <v>2509</v>
      </c>
      <c r="F354" t="s" s="4">
        <v>2510</v>
      </c>
      <c r="G354" t="s" s="4">
        <v>2511</v>
      </c>
      <c r="H354" t="s" s="4">
        <v>2512</v>
      </c>
      <c r="I354" t="n" s="4">
        <v>8</v>
      </c>
      <c r="J354" t="s" s="4">
        <v>2513</v>
      </c>
      <c r="K354" t="s" s="4">
        <v>2514</v>
      </c>
      <c r="L354" t="n" s="4">
        <v>0.668</v>
      </c>
      <c r="M354" t="s" s="4">
        <v>2515</v>
      </c>
    </row>
    <row r="355" hidden="0" ht="30" customHeight="1" spans="1:1">
      <c r="A355" t="str" s="6">
        <f>HYPERLINK("https://www.ti.com.cn/product/cn/IVC102", "IVC102")</f>
      </c>
      <c r="B355" t="s" s="4">
        <v>2516</v>
      </c>
      <c r="C355" t="str" s="6">
        <f>HYPERLINK("https://www.ti.com.cn/cn/lit/gpn/IVC102", "PDF data sheet")</f>
      </c>
      <c r="D355" t="s" s="6">
        <v>545</v>
      </c>
      <c r="E355" t="s" s="4">
        <v>2517</v>
      </c>
      <c r="F355" t="s" s="4">
        <v>2518</v>
      </c>
      <c r="G355" t="s" s="4">
        <v>2519</v>
      </c>
      <c r="H355" t="s" s="4">
        <v>2520</v>
      </c>
      <c r="I355" t="n" s="4">
        <v>14</v>
      </c>
      <c r="J355" t="n" s="4">
        <v>51.9</v>
      </c>
      <c r="K355" t="s" s="4">
        <v>2521</v>
      </c>
      <c r="L355" t="n" s="4">
        <v>4.404</v>
      </c>
      <c r="M355" t="s" s="4">
        <v>2522</v>
      </c>
    </row>
    <row r="356" hidden="0" ht="30" customHeight="1" spans="1:1">
      <c r="A356" t="str" s="6">
        <f>HYPERLINK("https://www.ti.com.cn/product/cn/LM60", "LM60")</f>
      </c>
      <c r="B356" t="s" s="4">
        <v>2523</v>
      </c>
      <c r="C356" t="str" s="6">
        <f>HYPERLINK("https://www.ti.com.cn/cn/lit/gpn/LM60", "PDF data sheet")</f>
      </c>
      <c r="D356" t="str" s="6">
        <f>HYPERLINK("https://www.ti.com.cn/document-viewer/cn/LM60/datasheet", "HTML data sheet")</f>
      </c>
      <c r="E356" t="s" s="4">
        <v>2524</v>
      </c>
      <c r="F356" t="s" s="4">
        <v>2525</v>
      </c>
      <c r="G356" t="s" s="4">
        <v>2526</v>
      </c>
      <c r="H356" t="s" s="4">
        <v>2527</v>
      </c>
      <c r="I356" t="n" s="4">
        <v>3</v>
      </c>
      <c r="J356" t="s" s="4">
        <v>2528</v>
      </c>
      <c r="K356" t="s" s="4">
        <v>2529</v>
      </c>
      <c r="L356" t="n" s="4">
        <v>0.341</v>
      </c>
      <c r="M356" t="s" s="4">
        <v>2530</v>
      </c>
    </row>
    <row r="357" hidden="0" ht="30" customHeight="1" spans="1:1">
      <c r="A357" t="str" s="6">
        <f>HYPERLINK("https://www.ti.com.cn/product/cn/OPT101", "OPT101")</f>
      </c>
      <c r="B357" t="s" s="4">
        <v>2531</v>
      </c>
      <c r="C357" t="str" s="6">
        <f>HYPERLINK("https://www.ti.com.cn/cn/lit/gpn/OPT101", "PDF data sheet")</f>
      </c>
      <c r="D357" t="str" s="6">
        <f>HYPERLINK("https://www.ti.com.cn/document-viewer/cn/OPT101/datasheet", "HTML data sheet")</f>
      </c>
      <c r="E357" t="s" s="4">
        <v>2532</v>
      </c>
      <c r="F357" t="s" s="4">
        <v>2533</v>
      </c>
      <c r="G357" t="s" s="4">
        <v>2534</v>
      </c>
      <c r="H357" t="s" s="4">
        <v>2535</v>
      </c>
      <c r="I357" t="n" s="4">
        <v>8</v>
      </c>
      <c r="J357" t="s" s="4">
        <v>2536</v>
      </c>
      <c r="K357" t="s" s="4">
        <v>2537</v>
      </c>
      <c r="L357" t="n" s="4">
        <v>3.395</v>
      </c>
      <c r="M357" t="s" s="4">
        <v>2538</v>
      </c>
    </row>
    <row r="358" hidden="0" ht="30" customHeight="1" spans="1:1">
      <c r="A358" t="str" s="6">
        <f>HYPERLINK("https://www.ti.com.cn/product/cn/LM50", "LM50")</f>
      </c>
      <c r="B358" t="s" s="4">
        <v>2539</v>
      </c>
      <c r="C358" t="str" s="6">
        <f>HYPERLINK("https://www.ti.com.cn/cn/lit/gpn/LM50", "PDF data sheet")</f>
      </c>
      <c r="D358" t="str" s="6">
        <f>HYPERLINK("https://www.ti.com.cn/document-viewer/cn/LM50/datasheet", "HTML data sheet")</f>
      </c>
      <c r="E358" t="s" s="4">
        <v>2540</v>
      </c>
      <c r="F358" t="s" s="4">
        <v>2541</v>
      </c>
      <c r="G358" t="s" s="4">
        <v>2542</v>
      </c>
      <c r="H358" t="s" s="4">
        <v>2543</v>
      </c>
      <c r="I358" t="n" s="4">
        <v>3</v>
      </c>
      <c r="J358" t="n" s="4">
        <v>6.9204</v>
      </c>
      <c r="K358" t="s" s="4">
        <v>2544</v>
      </c>
      <c r="L358" t="n" s="4">
        <v>0.39</v>
      </c>
      <c r="M358" t="s" s="4">
        <v>2545</v>
      </c>
    </row>
    <row r="359" hidden="0" ht="30" customHeight="1" spans="1:1">
      <c r="A359" t="str" s="6">
        <f>HYPERLINK("https://www.ti.com.cn/product/cn/LM45", "LM45")</f>
      </c>
      <c r="B359" t="s" s="4">
        <v>2546</v>
      </c>
      <c r="C359" t="str" s="6">
        <f>HYPERLINK("https://www.ti.com.cn/cn/lit/gpn/LM45", "PDF data sheet")</f>
      </c>
      <c r="D359" t="s" s="6">
        <v>545</v>
      </c>
      <c r="E359" t="s" s="4">
        <v>2547</v>
      </c>
      <c r="F359" t="s" s="4">
        <v>2548</v>
      </c>
      <c r="G359" t="s" s="4">
        <v>2549</v>
      </c>
      <c r="H359" t="s" s="4">
        <v>2550</v>
      </c>
      <c r="I359" t="n" s="4">
        <v>3</v>
      </c>
      <c r="J359" t="n" s="4">
        <v>6.9204</v>
      </c>
      <c r="K359" t="s" s="4">
        <v>2551</v>
      </c>
      <c r="L359" t="n" s="4">
        <v>0.476</v>
      </c>
      <c r="M359" t="s" s="4">
        <v>2552</v>
      </c>
    </row>
    <row r="360" hidden="0" ht="30" customHeight="1" spans="1:1">
      <c r="A360" t="str" s="6">
        <f>HYPERLINK("https://www.ti.com.cn/product/cn/LM34", "LM34")</f>
      </c>
      <c r="B360" t="s" s="4">
        <v>2553</v>
      </c>
      <c r="C360" t="str" s="6">
        <f>HYPERLINK("https://www.ti.com.cn/cn/lit/gpn/LM34", "PDF data sheet")</f>
      </c>
      <c r="D360" t="str" s="6">
        <f>HYPERLINK("https://www.ti.com.cn/document-viewer/cn/LM34/datasheet", "HTML data sheet")</f>
      </c>
      <c r="E360" t="s" s="4">
        <v>2554</v>
      </c>
      <c r="F360" t="s" s="4">
        <v>2555</v>
      </c>
      <c r="G360" t="s" s="4">
        <v>2556</v>
      </c>
      <c r="H360" t="s" s="4">
        <v>2557</v>
      </c>
      <c r="I360" t="s" s="4">
        <v>2558</v>
      </c>
      <c r="J360" t="s" s="4">
        <v>2559</v>
      </c>
      <c r="K360" t="s" s="4">
        <v>2560</v>
      </c>
      <c r="L360" t="n" s="4">
        <v>1.133</v>
      </c>
      <c r="M360" t="s" s="4">
        <v>2561</v>
      </c>
    </row>
    <row r="361" hidden="0" ht="30" customHeight="1" spans="1:1">
      <c r="A361" t="str" s="6">
        <f>HYPERLINK("https://www.ti.com.cn/product/cn/LM135", "LM135")</f>
      </c>
      <c r="B361" t="s" s="4">
        <v>2562</v>
      </c>
      <c r="C361" t="str" s="6">
        <f>HYPERLINK("https://www.ti.com.cn/cn/lit/gpn/LM135", "PDF data sheet")</f>
      </c>
      <c r="D361" t="str" s="6">
        <f>HYPERLINK("https://www.ti.com.cn/document-viewer/cn/LM135/datasheet", "HTML data sheet")</f>
      </c>
      <c r="E361" t="s" s="4">
        <v>2563</v>
      </c>
      <c r="F361" t="s" s="4">
        <v>2564</v>
      </c>
      <c r="G361" t="s" s="4">
        <v>2565</v>
      </c>
      <c r="H361" t="s" s="4">
        <v>2566</v>
      </c>
      <c r="I361" t="n" s="4">
        <v>3</v>
      </c>
      <c r="J361" t="n" s="4">
        <v>34.8704</v>
      </c>
      <c r="K361" t="s" s="4">
        <v>2567</v>
      </c>
      <c r="L361" t="n" s="4">
        <v>7.037</v>
      </c>
      <c r="M361" t="s" s="4">
        <v>2568</v>
      </c>
    </row>
    <row r="362" hidden="0" ht="30" customHeight="1" spans="1:1">
      <c r="A362" t="str" s="6">
        <f>HYPERLINK("https://www.ti.com.cn/product/cn/LM135A", "LM135A")</f>
      </c>
      <c r="B362" t="s" s="4">
        <v>2569</v>
      </c>
      <c r="C362" t="str" s="6">
        <f>HYPERLINK("https://www.ti.com.cn/cn/lit/gpn/LM135A", "PDF data sheet")</f>
      </c>
      <c r="D362" t="str" s="6">
        <f>HYPERLINK("https://www.ti.com.cn/document-viewer/cn/LM135A/datasheet", "HTML data sheet")</f>
      </c>
      <c r="E362" t="s" s="4">
        <v>2570</v>
      </c>
      <c r="F362" t="s" s="4">
        <v>2571</v>
      </c>
      <c r="G362" t="s" s="4">
        <v>2572</v>
      </c>
      <c r="H362" t="s" s="4">
        <v>2573</v>
      </c>
      <c r="I362" t="n" s="4">
        <v>3</v>
      </c>
      <c r="J362" t="n" s="4">
        <v>34.8704</v>
      </c>
      <c r="K362" t="s" s="4">
        <v>2574</v>
      </c>
      <c r="L362" t="n" s="4">
        <v>11.027</v>
      </c>
      <c r="M362" t="s" s="4">
        <v>2575</v>
      </c>
    </row>
    <row r="363" hidden="0" ht="30" customHeight="1" spans="1:1">
      <c r="A363" t="str" s="6">
        <f>HYPERLINK("https://www.ti.com.cn/product/cn/LM1815", "LM1815")</f>
      </c>
      <c r="B363" t="s" s="4">
        <v>2576</v>
      </c>
      <c r="C363" t="str" s="6">
        <f>HYPERLINK("https://www.ti.com.cn/cn/lit/gpn/LM1815", "PDF data sheet")</f>
      </c>
      <c r="D363" t="s" s="6">
        <v>545</v>
      </c>
      <c r="E363" t="s" s="4">
        <v>2577</v>
      </c>
      <c r="F363" t="s" s="4">
        <v>2578</v>
      </c>
      <c r="G363" t="s" s="4">
        <v>2579</v>
      </c>
      <c r="H363" t="s" s="4">
        <v>2580</v>
      </c>
      <c r="I363" t="n" s="4">
        <v>14</v>
      </c>
      <c r="J363" t="s" s="4">
        <v>2581</v>
      </c>
      <c r="K363" t="s" s="4">
        <v>2582</v>
      </c>
      <c r="L363" t="n" s="4">
        <v>1.617</v>
      </c>
      <c r="M363" t="s" s="4">
        <v>2583</v>
      </c>
    </row>
    <row r="364" hidden="0" ht="30" customHeight="1" spans="1:1">
      <c r="A364" t="str" s="6">
        <f>HYPERLINK("https://www.ti.com.cn/product/cn/LM235", "LM235")</f>
      </c>
      <c r="B364" t="s" s="4">
        <v>2584</v>
      </c>
      <c r="C364" t="str" s="6">
        <f>HYPERLINK("https://www.ti.com.cn/cn/lit/gpn/LM235", "PDF data sheet")</f>
      </c>
      <c r="D364" t="str" s="6">
        <f>HYPERLINK("https://www.ti.com.cn/document-viewer/cn/LM235/datasheet", "HTML data sheet")</f>
      </c>
      <c r="E364" t="s" s="4">
        <v>2585</v>
      </c>
      <c r="F364" t="s" s="4">
        <v>2586</v>
      </c>
      <c r="G364" t="s" s="4">
        <v>2587</v>
      </c>
      <c r="H364" t="s" s="4">
        <v>2588</v>
      </c>
      <c r="I364" t="n" s="4">
        <v>3</v>
      </c>
      <c r="J364" t="n" s="4">
        <v>34.8704</v>
      </c>
      <c r="K364" t="s" s="4">
        <v>2589</v>
      </c>
      <c r="L364" t="n" s="4">
        <v>4.538</v>
      </c>
      <c r="M364" t="s" s="4">
        <v>2590</v>
      </c>
    </row>
    <row r="365" hidden="0" ht="30" customHeight="1" spans="1:1">
      <c r="A365" t="str" s="6">
        <f>HYPERLINK("https://www.ti.com.cn/product/cn/LM235A", "LM235A")</f>
      </c>
      <c r="B365" t="s" s="4">
        <v>2591</v>
      </c>
      <c r="C365" t="str" s="6">
        <f>HYPERLINK("https://www.ti.com.cn/cn/lit/gpn/LM235A", "PDF data sheet")</f>
      </c>
      <c r="D365" t="str" s="6">
        <f>HYPERLINK("https://www.ti.com.cn/document-viewer/cn/LM235A/datasheet", "HTML data sheet")</f>
      </c>
      <c r="E365" t="s" s="4">
        <v>2592</v>
      </c>
      <c r="F365" t="s" s="4">
        <v>2593</v>
      </c>
      <c r="G365" t="s" s="4">
        <v>2594</v>
      </c>
      <c r="H365" t="s" s="4">
        <v>2595</v>
      </c>
      <c r="I365" t="n" s="4">
        <v>3</v>
      </c>
      <c r="J365" t="n" s="4">
        <v>34.8704</v>
      </c>
      <c r="K365" t="s" s="4">
        <v>2596</v>
      </c>
      <c r="L365" t="n" s="4">
        <v>6.977</v>
      </c>
      <c r="M365" t="s" s="4">
        <v>2597</v>
      </c>
    </row>
    <row r="366" hidden="0" ht="30" customHeight="1" spans="1:1">
      <c r="A366" t="str" s="6">
        <f>HYPERLINK("https://www.ti.com.cn/product/cn/LM335", "LM335")</f>
      </c>
      <c r="B366" t="s" s="4">
        <v>2598</v>
      </c>
      <c r="C366" t="str" s="6">
        <f>HYPERLINK("https://www.ti.com.cn/cn/lit/gpn/LM335", "PDF data sheet")</f>
      </c>
      <c r="D366" t="str" s="6">
        <f>HYPERLINK("https://www.ti.com.cn/document-viewer/cn/LM335/datasheet", "HTML data sheet")</f>
      </c>
      <c r="E366" t="s" s="4">
        <v>2599</v>
      </c>
      <c r="F366" t="s" s="4">
        <v>2600</v>
      </c>
      <c r="G366" t="s" s="4">
        <v>2601</v>
      </c>
      <c r="H366" t="s" s="4">
        <v>2602</v>
      </c>
      <c r="I366" t="s" s="4">
        <v>2603</v>
      </c>
      <c r="J366" t="s" s="4">
        <v>2604</v>
      </c>
      <c r="K366" t="s" s="4">
        <v>2605</v>
      </c>
      <c r="L366" t="n" s="4">
        <v>0.398</v>
      </c>
      <c r="M366" t="s" s="4">
        <v>2606</v>
      </c>
    </row>
    <row r="367" hidden="0" ht="30" customHeight="1" spans="1:1">
      <c r="A367" t="str" s="6">
        <f>HYPERLINK("https://www.ti.com.cn/product/cn/LM335A", "LM335A")</f>
      </c>
      <c r="B367" t="s" s="4">
        <v>2607</v>
      </c>
      <c r="C367" t="str" s="6">
        <f>HYPERLINK("https://www.ti.com.cn/cn/lit/gpn/LM335A", "PDF data sheet")</f>
      </c>
      <c r="D367" t="str" s="6">
        <f>HYPERLINK("https://www.ti.com.cn/document-viewer/cn/LM335A/datasheet", "HTML data sheet")</f>
      </c>
      <c r="E367" t="s" s="4">
        <v>2608</v>
      </c>
      <c r="F367" t="s" s="4">
        <v>2609</v>
      </c>
      <c r="G367" t="s" s="4">
        <v>2610</v>
      </c>
      <c r="H367" t="s" s="4">
        <v>2611</v>
      </c>
      <c r="I367" t="s" s="4">
        <v>2612</v>
      </c>
      <c r="J367" t="s" s="4">
        <v>2613</v>
      </c>
      <c r="K367" t="s" s="4">
        <v>2614</v>
      </c>
      <c r="L367" t="n" s="4">
        <v>4.806</v>
      </c>
      <c r="M367" t="s" s="4">
        <v>2615</v>
      </c>
    </row>
    <row r="368" hidden="0" ht="30" customHeight="1" spans="1:1">
      <c r="A368" t="str" s="6">
        <f>HYPERLINK("https://www.ti.com.cn/product/cn/LM35", "LM35")</f>
      </c>
      <c r="B368" t="s" s="4">
        <v>2616</v>
      </c>
      <c r="C368" t="str" s="6">
        <f>HYPERLINK("https://www.ti.com.cn/cn/lit/gpn/LM35", "PDF data sheet")</f>
      </c>
      <c r="D368" t="str" s="6">
        <f>HYPERLINK("https://www.ti.com.cn/document-viewer/cn/LM35/datasheet", "HTML data sheet")</f>
      </c>
      <c r="E368" t="s" s="4">
        <v>2617</v>
      </c>
      <c r="F368" t="s" s="4">
        <v>2618</v>
      </c>
      <c r="G368" t="s" s="4">
        <v>2619</v>
      </c>
      <c r="H368" t="s" s="4">
        <v>2620</v>
      </c>
      <c r="I368" t="s" s="4">
        <v>2621</v>
      </c>
      <c r="J368" t="s" s="4">
        <v>2622</v>
      </c>
      <c r="K368" t="s" s="4">
        <v>2623</v>
      </c>
      <c r="L368" t="n" s="4">
        <v>0.574</v>
      </c>
      <c r="M368" t="s" s="4">
        <v>2624</v>
      </c>
    </row>
  </sheetData>
  <mergeCells count="3">
    <mergeCell ref="A1:B1"/>
    <mergeCell ref="A2:P2"/>
    <mergeCell ref="A4:B4"/>
  </mergeCells>
  <pageMargins bottom="0.75" footer="0.3" header="0.3" left="0.7" right="0.7" top="0.7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Grid</dc:creator>
  <dc:title>Workbook</dc:title>
  <dcterms:created xsi:type="dcterms:W3CDTF">2024-04-06T10:00:35.530Z</dcterms:created>
  <dcterms:modified xsi:type="dcterms:W3CDTF">2024-04-06T10:00:35.530Z</dcterms:modified>
</cp:coreProperties>
</file>