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 ?><Relationships xmlns="http://schemas.openxmlformats.org/package/2006/relationships">
<Relationship Id="rId1" Type="http://schemas.openxmlformats.org/officeDocument/2006/relationships/officeDocument" Target="xl/workbook.xml"/>
<Relationship Id="rId2" Type="http://schemas.openxmlformats.org/package/2006/relationships/metadata/core-properties" Target="docProps/core.xml"/>
</Relationships>

</file>

<file path=xl/workbook.xml><?xml version="1.0" encoding="utf-8"?>
<workbook xmlns:r="http://schemas.openxmlformats.org/officeDocument/2006/relationships" xmlns="http://schemas.openxmlformats.org/spreadsheetml/2006/main">
  <sheets>
    <sheet name="Products" sheetId="1" r:id="rId1"/>
  </sheets>
</workbook>
</file>

<file path=xl/sharedStrings.xml><?xml version="1.0" encoding="utf-8"?>
<sst xmlns="http://schemas.openxmlformats.org/spreadsheetml/2006/main" count="1009" uniqueCount="1009">
  <si>
    <t>Product or Part number</t>
  </si>
  <si>
    <t>Subcategory</t>
  </si>
  <si>
    <t>PDF data sheet</t>
  </si>
  <si>
    <t>HTML data sheet</t>
  </si>
  <si>
    <t>Component type</t>
  </si>
  <si>
    <t>Chipset family</t>
  </si>
  <si>
    <t>Display resolution (max)</t>
  </si>
  <si>
    <t>Array diagonal (in)</t>
  </si>
  <si>
    <t>Rating</t>
  </si>
  <si>
    <t>Price|Quantity (USD)</t>
  </si>
  <si>
    <t>Operating temperature range (°C)</t>
  </si>
  <si>
    <t>Package type</t>
  </si>
  <si>
    <t>Pin count</t>
  </si>
  <si>
    <t>Package area (mm^2)</t>
  </si>
  <si>
    <t>Package size (L x W) (mm)</t>
  </si>
  <si>
    <t>Status</t>
  </si>
  <si>
    <t>车外照明和投影产品</t>
  </si>
  <si>
    <t>Controller</t>
  </si>
  <si>
    <t>DLP4620S-Q1,DLP4621-Q1,DLP5530-Q1,DLP5531-Q1,DLP5532-Q1,DLP5533A-Q1,DLP5534-Q1</t>
  </si>
  <si>
    <t>1358x566</t>
  </si>
  <si>
    <t>Automotive</t>
  </si>
  <si>
    <t>-40 to 125</t>
  </si>
  <si>
    <t>NFBGA,UNKNOWN</t>
  </si>
  <si>
    <t>225,See data sheet</t>
  </si>
  <si>
    <t>15 x 15,See data sheet</t>
  </si>
  <si>
    <t>正在供货</t>
  </si>
  <si>
    <t>车外照明和投影产品</t>
  </si>
  <si>
    <t>Controller</t>
  </si>
  <si>
    <t>DLP4620S-Q1,DLP5530S-Q1</t>
  </si>
  <si>
    <t>1358x566</t>
  </si>
  <si>
    <t>Automotive</t>
  </si>
  <si>
    <t>-40 to 125</t>
  </si>
  <si>
    <t>NFBGA,UNKNOWN</t>
  </si>
  <si>
    <t>225,See data sheet</t>
  </si>
  <si>
    <t>15 x 15,See data sheet</t>
  </si>
  <si>
    <t>正在供货</t>
  </si>
  <si>
    <t>显示产品</t>
  </si>
  <si>
    <t>DMD</t>
  </si>
  <si>
    <t>DLP4620S-Q1</t>
  </si>
  <si>
    <t>1358x566</t>
  </si>
  <si>
    <t>Automotive</t>
  </si>
  <si>
    <t>-40 to 105</t>
  </si>
  <si>
    <t>DLP-S320</t>
  </si>
  <si>
    <t>25.2 x 11</t>
  </si>
  <si>
    <t>正在供货</t>
  </si>
  <si>
    <t>车外照明和投影产品</t>
  </si>
  <si>
    <t>DMD</t>
  </si>
  <si>
    <t>DLP4621-Q1</t>
  </si>
  <si>
    <t>960x480</t>
  </si>
  <si>
    <t>Automotive</t>
  </si>
  <si>
    <t>-40 to 105</t>
  </si>
  <si>
    <t>DLP-S320</t>
  </si>
  <si>
    <t>25.2 x 11</t>
  </si>
  <si>
    <t>正在供货</t>
  </si>
  <si>
    <t>车外照明和投影产品</t>
  </si>
  <si>
    <t>DMD</t>
  </si>
  <si>
    <t>DLP2021-Q1</t>
  </si>
  <si>
    <t>588 x 330</t>
  </si>
  <si>
    <t>Automotive</t>
  </si>
  <si>
    <t>-40 to 105</t>
  </si>
  <si>
    <t>DLP-S249</t>
  </si>
  <si>
    <t>16.8 x 8.55</t>
  </si>
  <si>
    <t>正在供货</t>
  </si>
  <si>
    <t>≥ 0.47 英寸阵列产品</t>
  </si>
  <si>
    <t>DMD</t>
  </si>
  <si>
    <t>DLPA200,DLPC4420</t>
  </si>
  <si>
    <t>WXGA (1280x800)</t>
  </si>
  <si>
    <t>Catalog</t>
  </si>
  <si>
    <t>0 to 90</t>
  </si>
  <si>
    <t>DLP-S450</t>
  </si>
  <si>
    <t>32.2 x 22.3</t>
  </si>
  <si>
    <t>正在供货</t>
  </si>
  <si>
    <t>≥ 0.47 英寸阵列产品</t>
  </si>
  <si>
    <t>DMD</t>
  </si>
  <si>
    <t>DLPA300,DLPC4430</t>
  </si>
  <si>
    <t>1080p (1920x1080)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</si>
  <si>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</si>
  <si>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</si>
  <si>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</si>
  <si>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</si>
  <si>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</si>
  <si>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</si>
  <si>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</si>
  <si>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DLPA300,DLPC4420</t>
  </si>
  <si>
    <t>4K UHD (3840x2160)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</si>
  <si>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</si>
  <si>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</si>
  <si>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</si>
  <si>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</si>
  <si>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</si>
  <si>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</si>
  <si>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</si>
  <si>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DLPC4430</t>
  </si>
  <si>
    <t>WUXGA (1920x1200)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</si>
  <si>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</si>
  <si>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</si>
  <si>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</si>
  <si>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</si>
  <si>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</si>
  <si>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</si>
  <si>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</si>
  <si>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DLPC4420</t>
  </si>
  <si>
    <t>4K+ (3840x2400)</t>
  </si>
  <si>
    <t>Catalog</t>
  </si>
  <si>
    <t>0 to 70</t>
  </si>
  <si>
    <t>DLP-S600</t>
  </si>
  <si>
    <t>35 x 32.2</t>
  </si>
  <si>
    <t>正在供货</t>
  </si>
  <si>
    <t>近紫外线产品 (400 至 420 nm)</t>
  </si>
  <si>
    <t>DMD</t>
  </si>
  <si>
    <t>DLP301S,DLPA2000,DLPA2005,DLPA3000,DLPA3005,DLPC1438</t>
  </si>
  <si>
    <t>2560 x 1440 (WQHD)</t>
  </si>
  <si>
    <t>Catalog</t>
  </si>
  <si>
    <t>0 to 40</t>
  </si>
  <si>
    <t>DLP-S318</t>
  </si>
  <si>
    <t>19.25 x 7.2</t>
  </si>
  <si>
    <t>正在供货</t>
  </si>
  <si>
    <t>车外照明和投影产品</t>
  </si>
  <si>
    <t>DMD</t>
  </si>
  <si>
    <t>DLP5531A-Q1</t>
  </si>
  <si>
    <t>1152 x 576</t>
  </si>
  <si>
    <t>Automotive</t>
  </si>
  <si>
    <t>-40 to 105</t>
  </si>
  <si>
    <t>DLP-S450</t>
  </si>
  <si>
    <t>32.2 x 22.3</t>
  </si>
  <si>
    <t>正在供货</t>
  </si>
  <si>
    <t>显示产品</t>
  </si>
  <si>
    <t>DMD</t>
  </si>
  <si>
    <t>DLP3020-Q1</t>
  </si>
  <si>
    <t>864 x 480</t>
  </si>
  <si>
    <t>Automotive</t>
  </si>
  <si>
    <t>-40 to 105</t>
  </si>
  <si>
    <t>DLP-S247</t>
  </si>
  <si>
    <t>16.8 x 8.55</t>
  </si>
  <si>
    <t>正在供货</t>
  </si>
  <si>
    <t>≤ 0.47 英寸阵列 pico 产品</t>
  </si>
  <si>
    <t>DMD</t>
  </si>
  <si>
    <t>DLP160AP,DLPA2000,DLPA2005,DLPC3420</t>
  </si>
  <si>
    <t>QnHD (320x180)</t>
  </si>
  <si>
    <t>Catalog</t>
  </si>
  <si>
    <t>0 to 70</t>
  </si>
  <si>
    <t>DLP-S248</t>
  </si>
  <si>
    <t>13.39 x 4.97</t>
  </si>
  <si>
    <t>正在供货</t>
  </si>
  <si>
    <t>≤ 0.47 英寸阵列 pico 产品</t>
  </si>
  <si>
    <t>DMD</t>
  </si>
  <si>
    <t>DLP160CP,DLPA2000,DLPA2005,DLPC3421</t>
  </si>
  <si>
    <t>nHD (640x360)</t>
  </si>
  <si>
    <t>Catalog</t>
  </si>
  <si>
    <t>0 to 70</t>
  </si>
  <si>
    <t>DLP-S248</t>
  </si>
  <si>
    <t>13.39 x 4.97</t>
  </si>
  <si>
    <t>正在供货</t>
  </si>
  <si>
    <t>≤ 0.47 英寸阵列 pico 产品</t>
  </si>
  <si>
    <t>Display Controller</t>
  </si>
  <si>
    <t>DLP160AP,DLPA2000,DLPA2005,DLPC3420</t>
  </si>
  <si>
    <t>QnHD (320x180)</t>
  </si>
  <si>
    <t>Catalog</t>
  </si>
  <si>
    <t>0 to 70</t>
  </si>
  <si>
    <t>NFBGA</t>
  </si>
  <si>
    <t>7 x 7</t>
  </si>
  <si>
    <t>正在供货</t>
  </si>
  <si>
    <t>≤ 0.47 英寸阵列 pico 产品</t>
  </si>
  <si>
    <t>Display Controller</t>
  </si>
  <si>
    <t>DLP160CP,DLPA2000,DLPA2005,DLPC3421</t>
  </si>
  <si>
    <t>nHD (640x360)</t>
  </si>
  <si>
    <t>Catalog</t>
  </si>
  <si>
    <t>0 to 70</t>
  </si>
  <si>
    <t>NFBGA</t>
  </si>
  <si>
    <t>7 x 7</t>
  </si>
  <si>
    <t>正在供货</t>
  </si>
  <si>
    <t>≥ 0.47 英寸阵列产品</t>
  </si>
  <si>
    <t>Micromirror Driver</t>
  </si>
  <si>
    <t>DLP780NE,DLP780TE,DLP800RE</t>
  </si>
  <si>
    <t>Catalog</t>
  </si>
  <si>
    <t>0 to 70</t>
  </si>
  <si>
    <t>HTQFP</t>
  </si>
  <si>
    <t>14 x 14</t>
  </si>
  <si>
    <t>正在供货</t>
  </si>
  <si>
    <t>≥ 0.47 英寸阵列产品</t>
  </si>
  <si>
    <t>Display Controller</t>
  </si>
  <si>
    <t>DLPC4420, DLP470TE, DLP660TE, DLP780TE, DLPA300</t>
  </si>
  <si>
    <t>4K UHD (3840x2160)</t>
  </si>
  <si>
    <t>Catalog</t>
  </si>
  <si>
    <t>0 to 55</t>
  </si>
  <si>
    <t>PBGA</t>
  </si>
  <si>
    <t>See data sheet</t>
  </si>
  <si>
    <t>See data sheet</t>
  </si>
  <si>
    <t>正在供货</t>
  </si>
  <si>
    <t>≥ 0.47 英寸阵列产品</t>
  </si>
  <si>
    <t>Display Controller</t>
  </si>
  <si>
    <t>DLPC4430</t>
  </si>
  <si>
    <t>1080p (1920x1080),WUXGA (1920x1200)</t>
  </si>
  <si>
    <t>Catalog</t>
  </si>
  <si>
    <t>0 to 55</t>
  </si>
  <si>
    <t>PBGA</t>
  </si>
  <si>
    <t>See data sheet</t>
  </si>
  <si>
    <t>See data sheet</t>
  </si>
  <si>
    <t>正在供货</t>
  </si>
  <si>
    <t>≥ 0.47 英寸阵列产品</t>
  </si>
  <si>
    <t>DMD</t>
  </si>
  <si>
    <t>DLPA300,DLPC4430</t>
  </si>
  <si>
    <t>WUXGA (1920x1200)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</si>
  <si>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</si>
  <si>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</si>
  <si>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</si>
  <si>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</si>
  <si>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</si>
  <si>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</si>
  <si>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</si>
  <si>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DLPA300,DLPC4430</t>
  </si>
  <si>
    <t>1080p (1920x1080)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</si>
  <si>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</si>
  <si>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</si>
  <si>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</si>
  <si>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</si>
  <si>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</si>
  <si>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</si>
  <si>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</si>
  <si>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DLPA300,DLPC4420</t>
  </si>
  <si>
    <t>4K UHD (3840x2160)</t>
  </si>
  <si>
    <t>Catalog</t>
  </si>
  <si>
    <t>0 to 70</t>
  </si>
  <si>
    <t>DLP-S600</t>
  </si>
  <si>
    <t>35 x 32.2</t>
  </si>
  <si>
    <t>正在供货</t>
  </si>
  <si>
    <t>近紫外线产品 (400 至 420 nm)</t>
  </si>
  <si>
    <t>DMD</t>
  </si>
  <si>
    <t>DLP300S,DLPA2000,DLPA2005,DLPC1438</t>
  </si>
  <si>
    <t>2560 x 1440 (WQHD)</t>
  </si>
  <si>
    <t>Catalog</t>
  </si>
  <si>
    <t>0 to 40</t>
  </si>
  <si>
    <t>DLP-S245</t>
  </si>
  <si>
    <t>18.2 x 7</t>
  </si>
  <si>
    <t>正在供货</t>
  </si>
  <si>
    <t>近紫外线产品 (400 至 420 nm)</t>
  </si>
  <si>
    <t>Digital Controller</t>
  </si>
  <si>
    <t>DLP300S,DLP301S,DLPA2000,DLPA2005,DLPA3000,DLPA3005,DLPC1438</t>
  </si>
  <si>
    <t>2560 x 1440 (WQHD)</t>
  </si>
  <si>
    <t>Catalog</t>
  </si>
  <si>
    <t>-30 to 105</t>
  </si>
  <si>
    <t>NFBGA</t>
  </si>
  <si>
    <t>13 x 13</t>
  </si>
  <si>
    <t>正在供货</t>
  </si>
  <si>
    <t>显示产品</t>
  </si>
  <si>
    <t>DMD</t>
  </si>
  <si>
    <t>DLP5532-Q1</t>
  </si>
  <si>
    <t>1152 x 576</t>
  </si>
  <si>
    <t>Automotive</t>
  </si>
  <si>
    <t>-40 to 105</t>
  </si>
  <si>
    <t>DLP-S450</t>
  </si>
  <si>
    <t>32.2 x 22.3</t>
  </si>
  <si>
    <t>正在供货</t>
  </si>
  <si>
    <t>≥ 0.47 英寸阵列产品</t>
  </si>
  <si>
    <t>Display Controller</t>
  </si>
  <si>
    <t>DLP471NE,DLP471TE,DLP650TE,DLPA100</t>
  </si>
  <si>
    <t>4K UHD (3840x2160)</t>
  </si>
  <si>
    <t>Catalog</t>
  </si>
  <si>
    <t>0 to 55</t>
  </si>
  <si>
    <t>PBGA</t>
  </si>
  <si>
    <t>29 x 29</t>
  </si>
  <si>
    <t>正在供货</t>
  </si>
  <si>
    <t>显示产品</t>
  </si>
  <si>
    <t>PMIC/LED Driver</t>
  </si>
  <si>
    <t>DLP5530-Q1,DLP5531-Q1,DLP5532-Q1,DLP5533A-Q1,DLP5534-Q1</t>
  </si>
  <si>
    <t>Automotive</t>
  </si>
  <si>
    <t>-40 to 105</t>
  </si>
  <si>
    <t>HTQFP</t>
  </si>
  <si>
    <t>16 x 16</t>
  </si>
  <si>
    <t>正在供货</t>
  </si>
  <si>
    <t>≥ 0.47 英寸阵列产品</t>
  </si>
  <si>
    <t>DMD</t>
  </si>
  <si>
    <t>DLPC7540</t>
  </si>
  <si>
    <t>4K UHD (3840x2160)</t>
  </si>
  <si>
    <t>Catalog</t>
  </si>
  <si>
    <t>0 to 70</t>
  </si>
  <si>
    <t>DLP-S450</t>
  </si>
  <si>
    <t>32.2 x 22.3</t>
  </si>
  <si>
    <t>正在供货</t>
  </si>
  <si>
    <t>≥ 0.47 英寸阵列产品</t>
  </si>
  <si>
    <t>DMD</t>
  </si>
  <si>
    <t>DLPC7540</t>
  </si>
  <si>
    <t>1080p (1920x1080)</t>
  </si>
  <si>
    <t>Catalog</t>
  </si>
  <si>
    <t>0 to 70</t>
  </si>
  <si>
    <t>DLP-S450</t>
  </si>
  <si>
    <t>32.2 x 22.3</t>
  </si>
  <si>
    <t>正在供货</t>
  </si>
  <si>
    <t>可见光产品（420nm 至 700nm）</t>
  </si>
  <si>
    <t>DMD</t>
  </si>
  <si>
    <t>DLP500YX,DLPC900,DLPLCR50XEVM,DLPLCRC900DEVM</t>
  </si>
  <si>
    <t>2048 x 1200</t>
  </si>
  <si>
    <t>Catalog</t>
  </si>
  <si>
    <t>0 to 70</t>
  </si>
  <si>
    <t>DLP-S410</t>
  </si>
  <si>
    <t>32.2 x 22.3</t>
  </si>
  <si>
    <t>正在供货</t>
  </si>
  <si>
    <t>可见光产品 (420 至 700 nm),可见光产品（420nm 至 700nm）</t>
  </si>
  <si>
    <t>DMD</t>
  </si>
  <si>
    <t>DLP670S,DLPC900,DLPLCR67EVM,DLPLCRC900DEVM</t>
  </si>
  <si>
    <t>2716 x 1600 (WQXGA)</t>
  </si>
  <si>
    <t>Catalog</t>
  </si>
  <si>
    <t>0 to 70</t>
  </si>
  <si>
    <t>DLP-S610</t>
  </si>
  <si>
    <t>35 x 32.2</t>
  </si>
  <si>
    <t>正在供货</t>
  </si>
  <si>
    <t>显示产品</t>
  </si>
  <si>
    <t>DMD</t>
  </si>
  <si>
    <t>DLP5530S-Q1</t>
  </si>
  <si>
    <t>1152 x 576</t>
  </si>
  <si>
    <t>Automotive</t>
  </si>
  <si>
    <t>-40 to 105</t>
  </si>
  <si>
    <t>DLP-S450</t>
  </si>
  <si>
    <t>32.2 x 22.3</t>
  </si>
  <si>
    <t>正在供货</t>
  </si>
  <si>
    <t>显示产品</t>
  </si>
  <si>
    <t>Controller</t>
  </si>
  <si>
    <t>DLP5530S-Q1</t>
  </si>
  <si>
    <t>1152 x 576</t>
  </si>
  <si>
    <t>Automotive</t>
  </si>
  <si>
    <t>-40 to 105</t>
  </si>
  <si>
    <t>PBGA</t>
  </si>
  <si>
    <t>See data sheet</t>
  </si>
  <si>
    <t>See data sheet</t>
  </si>
  <si>
    <t>正在供货</t>
  </si>
  <si>
    <t>显示产品</t>
  </si>
  <si>
    <t>-</t>
  </si>
  <si>
    <t>PMIC/LED Driver</t>
  </si>
  <si>
    <t>DLP5530S-Q1</t>
  </si>
  <si>
    <t>Automotive</t>
  </si>
  <si>
    <t>-40 to 105</t>
  </si>
  <si>
    <t>HTQFP</t>
  </si>
  <si>
    <t>16 x 16</t>
  </si>
  <si>
    <t>正在供货</t>
  </si>
  <si>
    <t>≥ 0.47 英寸阵列产品</t>
  </si>
  <si>
    <t>DMD</t>
  </si>
  <si>
    <t>DLPC7540</t>
  </si>
  <si>
    <t>1080p (1920x1080)</t>
  </si>
  <si>
    <t>Catalog</t>
  </si>
  <si>
    <t>0 to 70</t>
  </si>
  <si>
    <t>DLP-S451</t>
  </si>
  <si>
    <t>32.2 x 22.3</t>
  </si>
  <si>
    <t>正在供货</t>
  </si>
  <si>
    <t>≥ 0.47 英寸阵列产品</t>
  </si>
  <si>
    <t>DMD</t>
  </si>
  <si>
    <t>DLPC7540</t>
  </si>
  <si>
    <t>4K UHD (3840x2160)</t>
  </si>
  <si>
    <t>Catalog</t>
  </si>
  <si>
    <t>0 to 70</t>
  </si>
  <si>
    <t>DLP-S451</t>
  </si>
  <si>
    <t>32.2 x 22.3</t>
  </si>
  <si>
    <t>正在供货</t>
  </si>
  <si>
    <t>车外照明和投影产品</t>
  </si>
  <si>
    <t>DMD</t>
  </si>
  <si>
    <t>DLP5533A-Q1</t>
  </si>
  <si>
    <t>1152 x 576</t>
  </si>
  <si>
    <t>Automotive</t>
  </si>
  <si>
    <t>-40 to 105</t>
  </si>
  <si>
    <t>DLP-S450</t>
  </si>
  <si>
    <t>32.2 x 22.3</t>
  </si>
  <si>
    <t>正在供货</t>
  </si>
  <si>
    <t>≤ 0.47 英寸阵列 pico 产品</t>
  </si>
  <si>
    <t>DMD</t>
  </si>
  <si>
    <t>DLP471TP,DLPA3005,DLPC6540</t>
  </si>
  <si>
    <t>4K UHD (3840x2160)</t>
  </si>
  <si>
    <t>Catalog</t>
  </si>
  <si>
    <t>0 to 70</t>
  </si>
  <si>
    <t>DLP-S317</t>
  </si>
  <si>
    <t>25.65 x 16.9</t>
  </si>
  <si>
    <t>正在供货</t>
  </si>
  <si>
    <t>≤ 0.47 英寸阵列 pico 产品</t>
  </si>
  <si>
    <t>Display Controller</t>
  </si>
  <si>
    <t>DLP471TP,DLPA3005,DLPC6540</t>
  </si>
  <si>
    <t>4K UHD (3840x2160)</t>
  </si>
  <si>
    <t>Catalog</t>
  </si>
  <si>
    <t>0 to 70</t>
  </si>
  <si>
    <t>PBGA</t>
  </si>
  <si>
    <t>29 x 29</t>
  </si>
  <si>
    <t>正在供货</t>
  </si>
  <si>
    <t>车外照明和投影产品</t>
  </si>
  <si>
    <t>DMD</t>
  </si>
  <si>
    <t>DLP3021-Q1</t>
  </si>
  <si>
    <t>864 x 480</t>
  </si>
  <si>
    <t>Automotive</t>
  </si>
  <si>
    <t>-40 to 105</t>
  </si>
  <si>
    <t>DLP-S247</t>
  </si>
  <si>
    <t>16.8 x 8.55</t>
  </si>
  <si>
    <t>正在供货</t>
  </si>
  <si>
    <t>可见光产品（420nm 至 700nm）</t>
  </si>
  <si>
    <t>DMD</t>
  </si>
  <si>
    <t>DLP2010LC,DLPA2000,DLPA2005,DLPA3000,DLPC3470</t>
  </si>
  <si>
    <t>854 x 480 (WVGA)</t>
  </si>
  <si>
    <t>Catalog</t>
  </si>
  <si>
    <t>0 to 70</t>
  </si>
  <si>
    <t>DLP-S244</t>
  </si>
  <si>
    <t>15.9 x 5.3</t>
  </si>
  <si>
    <t>正在供货</t>
  </si>
  <si>
    <t>可见光产品（420nm 至 700nm）</t>
  </si>
  <si>
    <t>DMD</t>
  </si>
  <si>
    <t>DLP4710LC,DLPA2000,DLPA2005,DLPA3000,DLPA3005,DLPC3479</t>
  </si>
  <si>
    <t>1920 x 1080 (1080p)</t>
  </si>
  <si>
    <t>Catalog</t>
  </si>
  <si>
    <t>0 to 70</t>
  </si>
  <si>
    <t>DLP-S312</t>
  </si>
  <si>
    <t>24.5 x 11</t>
  </si>
  <si>
    <t>正在供货</t>
  </si>
  <si>
    <t>可见光产品（420nm 至 700nm）</t>
  </si>
  <si>
    <t>DMD</t>
  </si>
  <si>
    <t>DLP3010LC,DLPA2000,DLPA2005,DLPA3000,DLPA3005,DLPC3478</t>
  </si>
  <si>
    <t>1280 x 720 (720p)</t>
  </si>
  <si>
    <t>Catalog</t>
  </si>
  <si>
    <t>0 to 70</t>
  </si>
  <si>
    <t>DLP-S245</t>
  </si>
  <si>
    <t>18.2 x 7</t>
  </si>
  <si>
    <t>正在供货</t>
  </si>
  <si>
    <t>紫外产品 (&lt; 400nm)</t>
  </si>
  <si>
    <t>DMD</t>
  </si>
  <si>
    <t>DLP9000XUV,DLPC910,DLPR910</t>
  </si>
  <si>
    <t>2560 x 1600 (WQXGA)</t>
  </si>
  <si>
    <t>Catalog</t>
  </si>
  <si>
    <t>20 to 30</t>
  </si>
  <si>
    <t>DLP-TYPEA.9</t>
  </si>
  <si>
    <t>42.16 x 42.16</t>
  </si>
  <si>
    <t>正在供货</t>
  </si>
  <si>
    <t>显示产品</t>
  </si>
  <si>
    <t>DMD</t>
  </si>
  <si>
    <t>DLP5534-Q1</t>
  </si>
  <si>
    <t>1152 x 576</t>
  </si>
  <si>
    <t>Automotive</t>
  </si>
  <si>
    <t>-40 to 105</t>
  </si>
  <si>
    <t>DLP-S450</t>
  </si>
  <si>
    <t>22.3 x 32.2</t>
  </si>
  <si>
    <t>正在供货</t>
  </si>
  <si>
    <t>显示产品</t>
  </si>
  <si>
    <t>DMD</t>
  </si>
  <si>
    <t>DLP3034-Q1</t>
  </si>
  <si>
    <t>864 x 480</t>
  </si>
  <si>
    <t>Automotive</t>
  </si>
  <si>
    <t>-40 to 105</t>
  </si>
  <si>
    <t>DLP-S450</t>
  </si>
  <si>
    <t>22.3 x 32.2</t>
  </si>
  <si>
    <t>正在供货</t>
  </si>
  <si>
    <t>≤ 0.47 英寸阵列 pico 产品</t>
  </si>
  <si>
    <t>DMD</t>
  </si>
  <si>
    <t>DLP2000,DLPA1000,DLPC2607</t>
  </si>
  <si>
    <t>nHD (640x360)</t>
  </si>
  <si>
    <t>Catalog</t>
  </si>
  <si>
    <t>0 to 70</t>
  </si>
  <si>
    <t>DLP-S230</t>
  </si>
  <si>
    <t>4.9 x 14.12</t>
  </si>
  <si>
    <t>正在供货</t>
  </si>
  <si>
    <t>≤ 0.47 英寸阵列 pico 产品</t>
  </si>
  <si>
    <t>DMD</t>
  </si>
  <si>
    <t>DLP230NP,DLPA2000,DLPA2005,DLPA3000,DLPC3436</t>
  </si>
  <si>
    <t>1080p (1920x1080)</t>
  </si>
  <si>
    <t>Catalog</t>
  </si>
  <si>
    <t>0 to 70</t>
  </si>
  <si>
    <t>DLP-S246</t>
  </si>
  <si>
    <t>16.8 x 5.92</t>
  </si>
  <si>
    <t>正在供货</t>
  </si>
  <si>
    <t>≤ 0.47 英寸阵列 pico 产品</t>
  </si>
  <si>
    <t>Display Controller</t>
  </si>
  <si>
    <t>DLP230NP,DLPA2000,DLPA2005,DLPA3000,DLPC3436</t>
  </si>
  <si>
    <t>1080p (1920x1080)</t>
  </si>
  <si>
    <t>Catalog</t>
  </si>
  <si>
    <t>-30 to 85</t>
  </si>
  <si>
    <t>NFBGA</t>
  </si>
  <si>
    <t>7 x 7</t>
  </si>
  <si>
    <t>正在供货</t>
  </si>
  <si>
    <t>≥ 0.47 英寸阵列产品</t>
  </si>
  <si>
    <t>DMD</t>
  </si>
  <si>
    <t>DLPC4430</t>
  </si>
  <si>
    <t>1080p (1920x1080)</t>
  </si>
  <si>
    <t>Catalog</t>
  </si>
  <si>
    <t>0 to 70</t>
  </si>
  <si>
    <t>DLP-S410</t>
  </si>
  <si>
    <t>32.2 x 22.3</t>
  </si>
  <si>
    <t>正在供货</t>
  </si>
  <si>
    <t>≥ 0.47 英寸阵列产品</t>
  </si>
  <si>
    <t>DMD</t>
  </si>
  <si>
    <t>DLPC4420</t>
  </si>
  <si>
    <t>4K UHD (3840x2160)</t>
  </si>
  <si>
    <t>Catalog</t>
  </si>
  <si>
    <t>0 to 70</t>
  </si>
  <si>
    <t>DLP-S410</t>
  </si>
  <si>
    <t>32.2 x 22.3</t>
  </si>
  <si>
    <t>正在供货</t>
  </si>
  <si>
    <t>可见光产品（420nm 至 700nm）</t>
  </si>
  <si>
    <t>Display and Light Controller</t>
  </si>
  <si>
    <t>DLP4710LC,DLPC3479</t>
  </si>
  <si>
    <t>1920 x 1080 (1080p)</t>
  </si>
  <si>
    <t>Catalog</t>
  </si>
  <si>
    <t>-30 to 85</t>
  </si>
  <si>
    <t>NFBGA</t>
  </si>
  <si>
    <t>13 x 13</t>
  </si>
  <si>
    <t>正在供货</t>
  </si>
  <si>
    <t>光谱分析和光纤网络产品</t>
  </si>
  <si>
    <t>DMD</t>
  </si>
  <si>
    <t>DLP2010NIR</t>
  </si>
  <si>
    <t>WVGA</t>
  </si>
  <si>
    <t>Catalog</t>
  </si>
  <si>
    <t>0 to 70</t>
  </si>
  <si>
    <t>DLP-S244</t>
  </si>
  <si>
    <t>15.9 x 5.3</t>
  </si>
  <si>
    <t>正在供货</t>
  </si>
  <si>
    <t>光谱分析和光纤网络产品,近红外产品 (&gt; 700 nm),近红外产品 (&gt; 700nm)</t>
  </si>
  <si>
    <t>DMD</t>
  </si>
  <si>
    <t>DLP650LNIR,DLPA200,DLPC410,DLPLCR65NEVM,DLPLCRC410EVM,DLPR410</t>
  </si>
  <si>
    <t>1280 x 800 (WXGA)</t>
  </si>
  <si>
    <t>Catalog</t>
  </si>
  <si>
    <t>0 to 70</t>
  </si>
  <si>
    <t>DLP-S450</t>
  </si>
  <si>
    <t>22.3 x 32.2</t>
  </si>
  <si>
    <t>正在供货</t>
  </si>
  <si>
    <t>≤ 0.47 英寸阵列 pico 产品</t>
  </si>
  <si>
    <t>DMD</t>
  </si>
  <si>
    <t>DLP3310,DLPA3000,DLPA3005,DLPC3437</t>
  </si>
  <si>
    <t>1080p (1920x1080)</t>
  </si>
  <si>
    <t>Catalog</t>
  </si>
  <si>
    <t>0 to 70</t>
  </si>
  <si>
    <t>DLP-S315</t>
  </si>
  <si>
    <t>19.25 x 7.2</t>
  </si>
  <si>
    <t>正在供货</t>
  </si>
  <si>
    <t>光谱分析和光纤网络产品,近红外产品 (&gt; 700nm)</t>
  </si>
  <si>
    <t>DMD</t>
  </si>
  <si>
    <t>DLP4500NIR</t>
  </si>
  <si>
    <t>WXGA</t>
  </si>
  <si>
    <t>Catalog</t>
  </si>
  <si>
    <t>10 to 70</t>
  </si>
  <si>
    <t>DLP-S310</t>
  </si>
  <si>
    <t>20.7 x 9.1</t>
  </si>
  <si>
    <t>正在供货</t>
  </si>
  <si>
    <t>≤ 0.47 英寸阵列 pico 产品</t>
  </si>
  <si>
    <t>DMD</t>
  </si>
  <si>
    <t>DLP4710,DLPA3000,DLPA3005,DLPC3439</t>
  </si>
  <si>
    <t>1080p (1920x1080)</t>
  </si>
  <si>
    <t>Catalog</t>
  </si>
  <si>
    <t>0 to 70</t>
  </si>
  <si>
    <t>DLP-S312</t>
  </si>
  <si>
    <t>24.5 x 11</t>
  </si>
  <si>
    <t>正在供货</t>
  </si>
  <si>
    <t>≤ 0.47 英寸阵列 pico 产品</t>
  </si>
  <si>
    <t>DMD</t>
  </si>
  <si>
    <t>DLP230GP,DLPA2000,DLPA2005,DLPA3000,DLPC3432</t>
  </si>
  <si>
    <t>qHD (960x540)</t>
  </si>
  <si>
    <t>Catalog</t>
  </si>
  <si>
    <t>0 to 70</t>
  </si>
  <si>
    <t>DLP-S246</t>
  </si>
  <si>
    <t>16.8 x 5.92</t>
  </si>
  <si>
    <t>正在供货</t>
  </si>
  <si>
    <t>≤ 0.47 英寸阵列 pico 产品</t>
  </si>
  <si>
    <t>DMD</t>
  </si>
  <si>
    <t>DLP2010,DLPA2000,DLPA2005,DLPA3000,DLPC3430,DLPC3435</t>
  </si>
  <si>
    <t>WVGA (854x480)</t>
  </si>
  <si>
    <t>Catalog</t>
  </si>
  <si>
    <t>0 to 70</t>
  </si>
  <si>
    <t>DLP-S244</t>
  </si>
  <si>
    <t>15.9 x 5.3</t>
  </si>
  <si>
    <t>正在供货</t>
  </si>
  <si>
    <t>≤ 0.47 英寸阵列 pico 产品</t>
  </si>
  <si>
    <t>DMD</t>
  </si>
  <si>
    <t>DLP230KP,DLPA2000,DLPA2005,DLPA3000,DLPC3434</t>
  </si>
  <si>
    <t>720p (1280x720)</t>
  </si>
  <si>
    <t>Catalog</t>
  </si>
  <si>
    <t>0 to 70</t>
  </si>
  <si>
    <t>DLP-S246</t>
  </si>
  <si>
    <t>16.8 x 5.92</t>
  </si>
  <si>
    <t>正在供货</t>
  </si>
  <si>
    <t>≤ 0.47 英寸阵列 pico 产品</t>
  </si>
  <si>
    <t>Display Controller</t>
  </si>
  <si>
    <t>DLP230KP,DLPA2000,DLPA2005,DLPA3000,DLPC3434</t>
  </si>
  <si>
    <t>HD (1280x720)</t>
  </si>
  <si>
    <t>Catalog</t>
  </si>
  <si>
    <t>-30 to 85</t>
  </si>
  <si>
    <t>NFBGA</t>
  </si>
  <si>
    <t>7 x 7</t>
  </si>
  <si>
    <t>正在供货</t>
  </si>
  <si>
    <t>车外照明和投影产品</t>
  </si>
  <si>
    <t>PMIC/LED Driver</t>
  </si>
  <si>
    <t>DLP5531-Q1,DLP5533A-Q1</t>
  </si>
  <si>
    <t>Automotive</t>
  </si>
  <si>
    <t>-40 to 105</t>
  </si>
  <si>
    <t>HTQFP</t>
  </si>
  <si>
    <t>16 x 16</t>
  </si>
  <si>
    <t>正在供货</t>
  </si>
  <si>
    <t>可见光产品（420nm 至 700nm）</t>
  </si>
  <si>
    <t>Display and Light Controller</t>
  </si>
  <si>
    <t>DLP2010LC,DLP2010NIR,DLPA2005,DLPC3470</t>
  </si>
  <si>
    <t>854 x 480 (WVGA)</t>
  </si>
  <si>
    <t>Catalog</t>
  </si>
  <si>
    <t>-30 to 85</t>
  </si>
  <si>
    <t>NFBGA</t>
  </si>
  <si>
    <t>13 x 13</t>
  </si>
  <si>
    <t>正在供货</t>
  </si>
  <si>
    <t>可见光产品（420nm 至 700nm）</t>
  </si>
  <si>
    <t>Display and Light Controller</t>
  </si>
  <si>
    <t>DLP3010LC,DLPA2005,DLPA3000,DLPC3478</t>
  </si>
  <si>
    <t>1280 x 720 (720p)</t>
  </si>
  <si>
    <t>Catalog</t>
  </si>
  <si>
    <t>-30 to 85</t>
  </si>
  <si>
    <t>NFBGA</t>
  </si>
  <si>
    <t>13 x 13</t>
  </si>
  <si>
    <t>正在供货</t>
  </si>
  <si>
    <t>≥ 0.47 英寸阵列产品</t>
  </si>
  <si>
    <t>DMD</t>
  </si>
  <si>
    <t>DLPC4430</t>
  </si>
  <si>
    <t>WUXGA (1920x1200)</t>
  </si>
  <si>
    <t>Catalog</t>
  </si>
  <si>
    <t>0 to 70</t>
  </si>
  <si>
    <t>DLP-S600</t>
  </si>
  <si>
    <t>35 x 32.2</t>
  </si>
  <si>
    <t>正在供货</t>
  </si>
  <si>
    <t>≥ 0.47 英寸阵列产品</t>
  </si>
  <si>
    <t>DMD</t>
  </si>
  <si>
    <t>DLPA200,DLPC4430</t>
  </si>
  <si>
    <t>SVGA (800x600)</t>
  </si>
  <si>
    <t>Catalog</t>
  </si>
  <si>
    <t>0 to 70</t>
  </si>
  <si>
    <t>DLP-S450</t>
  </si>
  <si>
    <t>22.3 x 32.2</t>
  </si>
  <si>
    <t>正在供货</t>
  </si>
  <si>
    <t>≥ 0.47 英寸阵列产品</t>
  </si>
  <si>
    <t>DMD</t>
  </si>
  <si>
    <t>DLPC4430</t>
  </si>
  <si>
    <t>WUXGA (1920x1200)</t>
  </si>
  <si>
    <t>Catalog</t>
  </si>
  <si>
    <t>0 to 70</t>
  </si>
  <si>
    <t>DLP-S410</t>
  </si>
  <si>
    <t>32.2 x 22.3</t>
  </si>
  <si>
    <t>正在供货</t>
  </si>
  <si>
    <t>显示产品</t>
  </si>
  <si>
    <t>DMD</t>
  </si>
  <si>
    <t>DLP5530-Q1</t>
  </si>
  <si>
    <t>1152 x 576</t>
  </si>
  <si>
    <t>Automotive</t>
  </si>
  <si>
    <t>-40 to 105</t>
  </si>
  <si>
    <t>DLP-S450</t>
  </si>
  <si>
    <t>22.3 x 32.2</t>
  </si>
  <si>
    <t>正在供货</t>
  </si>
  <si>
    <t>车外照明和投影产品</t>
  </si>
  <si>
    <t>DMD</t>
  </si>
  <si>
    <t>DLP5531-Q1</t>
  </si>
  <si>
    <t>1152 x 576</t>
  </si>
  <si>
    <t>Automotive</t>
  </si>
  <si>
    <t>-40 to 105</t>
  </si>
  <si>
    <t>DLP-S450</t>
  </si>
  <si>
    <t>22.3 x 32.2</t>
  </si>
  <si>
    <t>正在供货</t>
  </si>
  <si>
    <t>车外照明和投影产品</t>
  </si>
  <si>
    <t>Controller</t>
  </si>
  <si>
    <t>DLP5530-Q1,DLP5531-Q1,DLP5532-Q1,DLP5533A-Q1,DLP5534-Q1</t>
  </si>
  <si>
    <t>1152 x 576</t>
  </si>
  <si>
    <t>Automotive</t>
  </si>
  <si>
    <t>-40 to 105</t>
  </si>
  <si>
    <t>PBGA</t>
  </si>
  <si>
    <t>See data sheet</t>
  </si>
  <si>
    <t>See data sheet</t>
  </si>
  <si>
    <t>正在供货</t>
  </si>
  <si>
    <t>≥ 0.47 英寸阵列产品</t>
  </si>
  <si>
    <t>PMIC/LED Driver</t>
  </si>
  <si>
    <t>Catalog</t>
  </si>
  <si>
    <t>0 to 70</t>
  </si>
  <si>
    <t>HTQFP</t>
  </si>
  <si>
    <t>16 x 16</t>
  </si>
  <si>
    <t>正在供货</t>
  </si>
  <si>
    <t>≤ 0.47 英寸阵列 pico 产品</t>
  </si>
  <si>
    <t>Display Controller</t>
  </si>
  <si>
    <t>DLP230GP,DLPA2000,DLPA2005,DLPA3000,DLPC3432</t>
  </si>
  <si>
    <t>qHD (960x540)</t>
  </si>
  <si>
    <t>Catalog</t>
  </si>
  <si>
    <t>0 to 70</t>
  </si>
  <si>
    <t>NFBGA</t>
  </si>
  <si>
    <t>7 x 7</t>
  </si>
  <si>
    <t>正在供货</t>
  </si>
  <si>
    <t>显示产品</t>
  </si>
  <si>
    <t>DMD</t>
  </si>
  <si>
    <t>DLP3030-Q1</t>
  </si>
  <si>
    <t>864 x 480</t>
  </si>
  <si>
    <t>Automotive</t>
  </si>
  <si>
    <t>-40 to 105</t>
  </si>
  <si>
    <t>DLP-S450</t>
  </si>
  <si>
    <t>22.3 x 32.2</t>
  </si>
  <si>
    <t>正在供货</t>
  </si>
  <si>
    <t>≤ 0.47 英寸阵列 pico 产品</t>
  </si>
  <si>
    <t>DMD</t>
  </si>
  <si>
    <t>DLP3010,DLPA2000,DLPA2005,DLPA3000,DLPC3433,DLPC3438</t>
  </si>
  <si>
    <t>720p (1280x720)</t>
  </si>
  <si>
    <t>Catalog</t>
  </si>
  <si>
    <t>0 to 70</t>
  </si>
  <si>
    <t>DLP-S245</t>
  </si>
  <si>
    <t>18.2 x 7</t>
  </si>
  <si>
    <t>正在供货</t>
  </si>
  <si>
    <t>≥ 0.47 英寸阵列产品</t>
  </si>
  <si>
    <t>DMD</t>
  </si>
  <si>
    <t>DLPA200,DLPC4430</t>
  </si>
  <si>
    <t>XGA (1024x768)</t>
  </si>
  <si>
    <t>Catalog</t>
  </si>
  <si>
    <t>0 to 70</t>
  </si>
  <si>
    <t>DLP-S450</t>
  </si>
  <si>
    <t>22.3 x 32.2</t>
  </si>
  <si>
    <t>正在供货</t>
  </si>
  <si>
    <t>≥ 0.47 英寸阵列产品</t>
  </si>
  <si>
    <t>DMD</t>
  </si>
  <si>
    <t>DLPA200,DLPC4430</t>
  </si>
  <si>
    <t>WXGA (1280x800)</t>
  </si>
  <si>
    <t>Catalog</t>
  </si>
  <si>
    <t>0 to 70</t>
  </si>
  <si>
    <t>DLP-S450</t>
  </si>
  <si>
    <t>22.3 x 32.2</t>
  </si>
  <si>
    <t>正在供货</t>
  </si>
  <si>
    <t>≥ 0.47 英寸阵列产品</t>
  </si>
  <si>
    <t>DMD</t>
  </si>
  <si>
    <t>DLPC4430</t>
  </si>
  <si>
    <t>1080p (1920x1080)</t>
  </si>
  <si>
    <t>Catalog</t>
  </si>
  <si>
    <t>0 to 70</t>
  </si>
  <si>
    <t>DLP-S600</t>
  </si>
  <si>
    <t>35 x 32.2</t>
  </si>
  <si>
    <t>正在供货</t>
  </si>
  <si>
    <t>≤ 0.47 英寸阵列 pico 产品</t>
  </si>
  <si>
    <t>Display Controller</t>
  </si>
  <si>
    <t>DLP3310,DLPA3000,DLPC3437</t>
  </si>
  <si>
    <t>Catalog</t>
  </si>
  <si>
    <t>-30 to 85</t>
  </si>
  <si>
    <t>NFBGA</t>
  </si>
  <si>
    <t>13 x 13</t>
  </si>
  <si>
    <t>正在供货</t>
  </si>
  <si>
    <t>≥ 0.47 英寸阵列产品</t>
  </si>
  <si>
    <t>DMD</t>
  </si>
  <si>
    <t>DLPC4420</t>
  </si>
  <si>
    <t>4K UHD (3840x2160)</t>
  </si>
  <si>
    <t>Catalog</t>
  </si>
  <si>
    <t>0 to 70</t>
  </si>
  <si>
    <t>DLP-S610</t>
  </si>
  <si>
    <t>35 x 32.2</t>
  </si>
  <si>
    <t>正在供货</t>
  </si>
  <si>
    <t>≥ 0.47 英寸阵列产品</t>
  </si>
  <si>
    <t>Micromirror Driver</t>
  </si>
  <si>
    <t>DLPC4420,DLPC4430,DLPC7540</t>
  </si>
  <si>
    <t>Catalog</t>
  </si>
  <si>
    <t>0 to 75</t>
  </si>
  <si>
    <t>DLP</t>
  </si>
  <si>
    <t>See data sheet</t>
  </si>
  <si>
    <t>See data sheet</t>
  </si>
  <si>
    <t>正在供货</t>
  </si>
  <si>
    <t>近紫外线产品 (400 至 420 nm),近紫外产品（400nm 至 420nm）</t>
  </si>
  <si>
    <t>DMD</t>
  </si>
  <si>
    <t>DLP9000X,DLPC910,DLPR910</t>
  </si>
  <si>
    <t>2560 x 1600 (WQXGA)</t>
  </si>
  <si>
    <t>Catalog</t>
  </si>
  <si>
    <t>0 to 70</t>
  </si>
  <si>
    <t>DLP-TYPEA.9</t>
  </si>
  <si>
    <t>42.16 x 42.16</t>
  </si>
  <si>
    <t>正在供货</t>
  </si>
  <si>
    <t>近紫外产品（400nm 至 420nm）,近紫外线产品 (400 至 420 nm)</t>
  </si>
  <si>
    <t>DMD</t>
  </si>
  <si>
    <t>DLP9000,DLPC900,DLPLCR90EVM,DLPLCRC900DEVM</t>
  </si>
  <si>
    <t>2560 x 1600 (WQXGA)</t>
  </si>
  <si>
    <t>Catalog</t>
  </si>
  <si>
    <t>0 to 70</t>
  </si>
  <si>
    <t>DLP-TYPEA.9</t>
  </si>
  <si>
    <t>42.16 x 42.16</t>
  </si>
  <si>
    <t>正在供货</t>
  </si>
  <si>
    <t>近紫外线产品 (400 至 420 nm),近紫外产品（400nm 至 420nm）</t>
  </si>
  <si>
    <t>DMD</t>
  </si>
  <si>
    <t>DLP6500FLQ,DLPC900,DLPC910,DLPR910</t>
  </si>
  <si>
    <t>1920 x 1080 (1080p)</t>
  </si>
  <si>
    <t>Catalog</t>
  </si>
  <si>
    <t>0 to 65</t>
  </si>
  <si>
    <t>DLP-TYPEA.7</t>
  </si>
  <si>
    <t>40.64 x 31.75</t>
  </si>
  <si>
    <t>正在供货</t>
  </si>
  <si>
    <t>近紫外线产品 (400 至 420 nm),近紫外产品（400nm 至 420nm）</t>
  </si>
  <si>
    <t>DMD</t>
  </si>
  <si>
    <t>DLP6500FYE,DLPC900,DLPC910,DLPLCR65EVM,DLPLCRC900EVM,DLPR910</t>
  </si>
  <si>
    <t>1920 x 1080 (1080p)</t>
  </si>
  <si>
    <t>Catalog</t>
  </si>
  <si>
    <t>0 to 90</t>
  </si>
  <si>
    <t>DLP-S600</t>
  </si>
  <si>
    <t>35 x 32.2</t>
  </si>
  <si>
    <t>正在供货</t>
  </si>
  <si>
    <t>≤ 0.47 英寸阵列 pico 产品</t>
  </si>
  <si>
    <t>Display Controller</t>
  </si>
  <si>
    <t>DLP2010,DLPA2000,DLPA2005,DLPC3430,DLPC3435</t>
  </si>
  <si>
    <t>WVGA (854x480)</t>
  </si>
  <si>
    <t>Catalog</t>
  </si>
  <si>
    <t>-30 to 85</t>
  </si>
  <si>
    <t>NFBGA</t>
  </si>
  <si>
    <t>13 x 13</t>
  </si>
  <si>
    <t>正在供货</t>
  </si>
  <si>
    <t>≤ 0.47 英寸阵列 pico 产品</t>
  </si>
  <si>
    <t>Display Controller</t>
  </si>
  <si>
    <t>DLP3010,DLPA2000,DLPA2005,DLPC3433,DLPC3438</t>
  </si>
  <si>
    <t>720p (1280x720)</t>
  </si>
  <si>
    <t>Catalog</t>
  </si>
  <si>
    <t>-30 to 85</t>
  </si>
  <si>
    <t>NFBGA</t>
  </si>
  <si>
    <t>13 x 13</t>
  </si>
  <si>
    <t>正在供货</t>
  </si>
  <si>
    <t>≤ 0.47 英寸阵列 pico 产品</t>
  </si>
  <si>
    <t>Display Controller</t>
  </si>
  <si>
    <t>DLP4710,DLPA3000,DLPA3005,DLPC3439</t>
  </si>
  <si>
    <t>1080p (1920x1080)</t>
  </si>
  <si>
    <t>Catalog</t>
  </si>
  <si>
    <t>-30 to 85</t>
  </si>
  <si>
    <t>NFBGA</t>
  </si>
  <si>
    <t>13 x 13</t>
  </si>
  <si>
    <t>正在供货</t>
  </si>
  <si>
    <t>≤ 0.47 英寸阵列 pico 产品</t>
  </si>
  <si>
    <t>Display Controller</t>
  </si>
  <si>
    <t>DLP2010,DLPA2000,DLPA2005,DLPC3430,DLPC3435</t>
  </si>
  <si>
    <t>WVGA (854x480)</t>
  </si>
  <si>
    <t>Catalog</t>
  </si>
  <si>
    <t>-30 to 85</t>
  </si>
  <si>
    <t>NFBGA</t>
  </si>
  <si>
    <t>7 x 7</t>
  </si>
  <si>
    <t>正在供货</t>
  </si>
  <si>
    <t>≤ 0.47 英寸阵列 pico 产品</t>
  </si>
  <si>
    <t>Display Controller</t>
  </si>
  <si>
    <t>DLP3010,DLPA2000,DLPA2005,DLPC3433,DLPC3438</t>
  </si>
  <si>
    <t>720p (1280x720)</t>
  </si>
  <si>
    <t>Catalog</t>
  </si>
  <si>
    <t>-30 to 85</t>
  </si>
  <si>
    <t>NFBGA</t>
  </si>
  <si>
    <t>7 x 7</t>
  </si>
  <si>
    <t>正在供货</t>
  </si>
  <si>
    <t>近紫外线产品 (400 至 420 nm),近紫外产品（400nm 至 420nm）</t>
  </si>
  <si>
    <t>DMD</t>
  </si>
  <si>
    <t>DLP9500,DLPA200,DLPC410,DLPLCR95EVM,DLPLCRC410EVM,DLPR410</t>
  </si>
  <si>
    <t>1920 x 1080 (1080p)</t>
  </si>
  <si>
    <t>Catalog</t>
  </si>
  <si>
    <t>20 to 70</t>
  </si>
  <si>
    <t>DLP-TYPEA.9</t>
  </si>
  <si>
    <t>42.16 x 42.16</t>
  </si>
  <si>
    <t>正在供货</t>
  </si>
  <si>
    <t>近紫外线产品 (400 至 420 nm),近紫外产品（400nm 至 420nm）</t>
  </si>
  <si>
    <t>DMD</t>
  </si>
  <si>
    <t>DLP7000,DLPA200,DLPC410,DLPLCR70EVM,DLPLCRC410EVM,DLPR410</t>
  </si>
  <si>
    <t>1024 x 768 (XGA)</t>
  </si>
  <si>
    <t>Catalog</t>
  </si>
  <si>
    <t>10 to 65</t>
  </si>
  <si>
    <t>DLP-TYPEA.7</t>
  </si>
  <si>
    <t>40.64 x 31.75</t>
  </si>
  <si>
    <t>正在供货</t>
  </si>
  <si>
    <t>可见光产品（420nm 至 700nm）,紫外产品 (&lt; 400nm),近紫外线产品 (400 至 420 nm),近紫外产品（400nm 至 420nm）,可见光产品 (420 至 700 nm)</t>
  </si>
  <si>
    <t>Controller</t>
  </si>
  <si>
    <t>DLP6500FLQ,DLP6500FYE,DLP9000X,DLP9000XUV,DLPC910,DLPR910</t>
  </si>
  <si>
    <t>Catalog</t>
  </si>
  <si>
    <t>0 to 85</t>
  </si>
  <si>
    <t>FCBGA</t>
  </si>
  <si>
    <t>27 x 27</t>
  </si>
  <si>
    <t>正在供货</t>
  </si>
  <si>
    <t>≤ 0.47 英寸阵列 pico 产品</t>
  </si>
  <si>
    <t>PMIC/LED Driver</t>
  </si>
  <si>
    <t>DLP3310,DLP470TP,DLP4710,DLPA3005,DLPC3437,DLPC3439,DLPC3479,DLPC6401</t>
  </si>
  <si>
    <t>Catalog</t>
  </si>
  <si>
    <t>0 to 70</t>
  </si>
  <si>
    <t>HTQFP</t>
  </si>
  <si>
    <t>16 x 16</t>
  </si>
  <si>
    <t>正在供货</t>
  </si>
  <si>
    <t>≤ 0.47 英寸阵列 pico 产品</t>
  </si>
  <si>
    <t>PMIC/LED Driver</t>
  </si>
  <si>
    <t>DLP2010,DLP230GP,DLP230KP,DLP230NP,DLP3010,DLP3310,DLP4710,DLPA3000,DLPC3430,DLPC3432,DLPC3433,DLPC3435,DLPC3438,DLPC3439,DLPC3478</t>
  </si>
  <si>
    <t>Catalog</t>
  </si>
  <si>
    <t>0 to 70</t>
  </si>
  <si>
    <t>HTQFP</t>
  </si>
  <si>
    <t>16 x 16</t>
  </si>
  <si>
    <t>正在供货</t>
  </si>
  <si>
    <t>紫外产品 (&lt; 400nm)</t>
  </si>
  <si>
    <t>DMD</t>
  </si>
  <si>
    <t>DLP7000UV,DLPA200,DLPC410,DLPLCR70UVEVM,DLPLCRC410EVM,DLPR410</t>
  </si>
  <si>
    <t>1024 x 768 (XGA)</t>
  </si>
  <si>
    <t>Catalog</t>
  </si>
  <si>
    <t>20 to 30</t>
  </si>
  <si>
    <t>DLP-TYPEA.7</t>
  </si>
  <si>
    <t>40.64 x 31.75</t>
  </si>
  <si>
    <t>正在供货</t>
  </si>
  <si>
    <t>显示产品</t>
  </si>
  <si>
    <t>Controller</t>
  </si>
  <si>
    <t>DLP3020-Q1,DLP3030-Q1</t>
  </si>
  <si>
    <t>864 x 480</t>
  </si>
  <si>
    <t>Automotive</t>
  </si>
  <si>
    <t>-40 to 105</t>
  </si>
  <si>
    <t>NFBGA</t>
  </si>
  <si>
    <t>17 x 17</t>
  </si>
  <si>
    <t>正在供货</t>
  </si>
  <si>
    <t>光谱分析和光纤网络产品</t>
  </si>
  <si>
    <t>Digital Controller</t>
  </si>
  <si>
    <t>DLP2010NIR</t>
  </si>
  <si>
    <t>WVGA</t>
  </si>
  <si>
    <t>Catalog</t>
  </si>
  <si>
    <t>-30 to 85</t>
  </si>
  <si>
    <t>NFBGA</t>
  </si>
  <si>
    <t>13 x 13</t>
  </si>
  <si>
    <t>正在供货</t>
  </si>
  <si>
    <t>紫外产品 (&lt; 400nm)</t>
  </si>
  <si>
    <t>DMD</t>
  </si>
  <si>
    <t>DLP9500UV,DLPA200,DLPC410,DLPLCR95UVEVM,DLPLCRC410EVM,DLPR410</t>
  </si>
  <si>
    <t>1920 x 1080 (1080p)</t>
  </si>
  <si>
    <t>Catalog</t>
  </si>
  <si>
    <t>20 to 30</t>
  </si>
  <si>
    <t>DLP-TYPEA.9</t>
  </si>
  <si>
    <t>42.16 x 42.16</t>
  </si>
  <si>
    <t>正在供货</t>
  </si>
  <si>
    <t>≤ 0.47 英寸阵列 pico 产品</t>
  </si>
  <si>
    <t>PMIC/LED Driver</t>
  </si>
  <si>
    <t>DLP2010,DLP2010NIR,DLP230GP,DLP230KP,DLP230NP,DLP3010,DLPA2005,DLPC3430,DLPC3432,DLPC3433,DLPC3434,DLPC3435,DLPC3438,DLPC3470,DLPC3478</t>
  </si>
  <si>
    <t>Catalog</t>
  </si>
  <si>
    <t>-10 to 85</t>
  </si>
  <si>
    <t>VQFN</t>
  </si>
  <si>
    <t>6 x 6</t>
  </si>
  <si>
    <t>正在供货</t>
  </si>
  <si>
    <t>近紫外产品（400nm 至 420nm）,可见光产品 (420 至 700 nm),近紫外线产品 (400 至 420 nm),可见光产品（420nm 至 700nm）</t>
  </si>
  <si>
    <t>Controller</t>
  </si>
  <si>
    <t>DLP500YX,DLP6500FLQ,DLP6500FYE,DLP670S,DLP9000,DLPC900,DLPLCRC900DEVM,DLPLCRC900EVM</t>
  </si>
  <si>
    <t>Catalog</t>
  </si>
  <si>
    <t>0 to 55</t>
  </si>
  <si>
    <t>PBGA</t>
  </si>
  <si>
    <t>See data sheet</t>
  </si>
  <si>
    <t>See data sheet</t>
  </si>
  <si>
    <t>正在供货</t>
  </si>
  <si>
    <t>≤ 0.47 英寸阵列 pico 产品</t>
  </si>
  <si>
    <t>PMIC/LED Driver</t>
  </si>
  <si>
    <t>DLP2010,DLP2010NIR,DLP230GP,DLP230KP,DLP230NP,DLP3010,DLP650LE,DLPA2000,DLPC3430,DLPC3433,DLPC3435,DLPC3438</t>
  </si>
  <si>
    <t>Catalog</t>
  </si>
  <si>
    <t>-10 to 85</t>
  </si>
  <si>
    <t>DSBGA</t>
  </si>
  <si>
    <t>3 x 3.5999999999999996</t>
  </si>
  <si>
    <t>正在供货</t>
  </si>
  <si>
    <t>可见光产品（420nm 至 700nm）</t>
  </si>
  <si>
    <t>DMD</t>
  </si>
  <si>
    <t>DLP5500,DLPA200,DLPC200,DLPC900</t>
  </si>
  <si>
    <t>1024 x 768 (XGA)</t>
  </si>
  <si>
    <t>Catalog</t>
  </si>
  <si>
    <t>-20 to 90</t>
  </si>
  <si>
    <t>DLP-S450</t>
  </si>
  <si>
    <t>22.3 x 32.2</t>
  </si>
  <si>
    <t>正在供货</t>
  </si>
  <si>
    <t>≤ 0.47 英寸阵列 pico 产品</t>
  </si>
  <si>
    <t>Display Controller</t>
  </si>
  <si>
    <t>DLP2000,DLPA1000</t>
  </si>
  <si>
    <t>nHD (640x360)</t>
  </si>
  <si>
    <t>Catalog</t>
  </si>
  <si>
    <t>-30 to 85</t>
  </si>
  <si>
    <t>NFBGA</t>
  </si>
  <si>
    <t>7 x 7</t>
  </si>
  <si>
    <t>正在供货</t>
  </si>
  <si>
    <t>≤ 0.47 英寸阵列 pico 产品</t>
  </si>
  <si>
    <t>Display Controller</t>
  </si>
  <si>
    <t>DLP4500,DLPC6401</t>
  </si>
  <si>
    <t>WXGA (1280x800)</t>
  </si>
  <si>
    <t>Catalog</t>
  </si>
  <si>
    <t>0 to 55</t>
  </si>
  <si>
    <t>PBGA</t>
  </si>
  <si>
    <t>23 x 23</t>
  </si>
  <si>
    <t>正在供货</t>
  </si>
  <si>
    <t>可见光产品（420nm 至 700nm）</t>
  </si>
  <si>
    <t>DMD</t>
  </si>
  <si>
    <t>DLP4500,DLPC350</t>
  </si>
  <si>
    <t>WXGA</t>
  </si>
  <si>
    <t>Catalog</t>
  </si>
  <si>
    <t>0 to 70</t>
  </si>
  <si>
    <t>DLP-S241,DLP-S310</t>
  </si>
  <si>
    <t>80,98</t>
  </si>
  <si>
    <t>20.7 x 9.1</t>
  </si>
  <si>
    <t>正在供货</t>
  </si>
  <si>
    <t>可见光产品（420nm 至 700nm）</t>
  </si>
  <si>
    <t>Digital Controller</t>
  </si>
  <si>
    <t>DLP4500,DLP4500NIR,DLPC350</t>
  </si>
  <si>
    <t>1280 x 800 (WXGA)</t>
  </si>
  <si>
    <t>Catalog</t>
  </si>
  <si>
    <t>0 to 105</t>
  </si>
  <si>
    <t>PBGA</t>
  </si>
  <si>
    <t>23 x 23</t>
  </si>
  <si>
    <t>正在供货</t>
  </si>
  <si>
    <t>光谱分析和光纤网络产品,近紫外线产品 (400 至 420 nm),紫外产品 (&lt; 400nm),近红外产品 (&gt; 700nm),可见光产品 (420 至 700 nm),可见光产品（420nm 至 700nm）,近紫外产品（400nm 至 420nm）,近红外产品 (&gt; 700 nm)</t>
  </si>
  <si>
    <t>Controller</t>
  </si>
  <si>
    <t>DLP650LNIR,DLP7000,DLP7000UV,DLP9500,DLP9500UV,DLPA200,DLPC410,DLPLCRC410EVM,DLPR410</t>
  </si>
  <si>
    <t>Catalog</t>
  </si>
  <si>
    <t>0 to 85</t>
  </si>
  <si>
    <t>DLP</t>
  </si>
  <si>
    <t>See data sheet</t>
  </si>
  <si>
    <t>See data sheet</t>
  </si>
  <si>
    <t>正在供货</t>
  </si>
  <si>
    <t>可见光产品（420nm 至 700nm）</t>
  </si>
  <si>
    <t>Digital Controller</t>
  </si>
  <si>
    <t>DLP3000</t>
  </si>
  <si>
    <t>WVGA</t>
  </si>
  <si>
    <t>Catalog</t>
  </si>
  <si>
    <t>-20 to 85</t>
  </si>
  <si>
    <t>NFBGA</t>
  </si>
  <si>
    <t>7 x 7</t>
  </si>
  <si>
    <t>正在供货</t>
  </si>
  <si>
    <t>近红外产品 (&gt; 700nm),≥ 0.47 英寸阵列产品,光谱分析和光纤网络产品,紫外产品 (&lt; 400nm),可见光产品 (420 至 700 nm),近紫外线产品 (400 至 420 nm),近紫外产品（400nm 至 420nm）,可见光产品（420nm 至 700nm）,近红外产品 (&gt; 700 nm)</t>
  </si>
  <si>
    <t>Micromirror Driver</t>
  </si>
  <si>
    <t>DLP5500,DLP550JE,DLP650LNIR,DLP7000,DLP7000UV,DLP9500,DLP9500UV,DLPA200,DLPC410,DLPR410</t>
  </si>
  <si>
    <t>Catalog</t>
  </si>
  <si>
    <t>0 to 75</t>
  </si>
  <si>
    <t>HTQFP</t>
  </si>
  <si>
    <t>14 x 14</t>
  </si>
  <si>
    <t>正在供货</t>
  </si>
  <si>
    <t>可见光产品（420nm 至 700nm）</t>
  </si>
  <si>
    <t>Controller</t>
  </si>
  <si>
    <t>DLP5500,DLPA200,DLPC200</t>
  </si>
  <si>
    <t>Catalog</t>
  </si>
  <si>
    <t>-20 to 85</t>
  </si>
  <si>
    <t>BGA</t>
  </si>
  <si>
    <t>29 x 29</t>
  </si>
  <si>
    <t>正在供货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</si>
</sst>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>
</numFmts>
  <fonts count="6">
    <font>
      <sz val="11"/>
      <color theme="1" rgb="FF000000"/>
      <name val="Calibri"/>
      <family val="2"/>
      <scheme val="minor"/>
    </font>
    <font>
      <sz val="15"/>
      <color rgb="000"/>
      <name val="Arial"/>
      <shadow/>
    </font>
    <font>
      <sz val="13"/>
      <color rgb="FF000000"/>
      <name val="Arial"/>
    </font>
    <font>
      <sz val="11"/>
      <color rgb="FF000000"/>
      <name val="Arial"/>
    </font>
    <font>
      <sz val="11"/>
      <color rgb="FF007c8c"/>
      <name val="Calibri"/>
      <u val="single"/>
    </font>
    <font>
      <sz val="13"/>
      <color rgb="FF007c8c"/>
      <name val="Arial"/>
      <u val="single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cc0000"/>
      </patternFill>
    </fill>
  </fills>
  <borders count="2">
    <border>
      <left/>
      <right/>
      <top/>
      <bottom/>
      <diagonal/>
    </border>
    <border>
      <left style="thin">
        <color rgb="000"/>
      </left>
      <right style="thin">
        <color rgb="000"/>
      </right>
      <top style="medium">
        <color rgb="000"/>
      </top>
      <bottom style="medium">
        <color rgb="000"/>
      </bottom>
      <diagonal>
        <color rgb="FF000000"/>
      </diagonal>
    </border>
  </borders>
  <cellStyleXfs count="1">
    <xf borderId="0" fillId="0" fontId="0" numFmtId="0"/>
  </cellStyleXfs>
  <cellXfs count="7">
    <xf borderId="0" fillId="0" fontId="0" numFmtId="0" xfId="0"/>
    <xf applyAlignment="1" applyBorder="1" applyFill="1" borderId="1" fillId="2" applyFont="1" fontId="1" numFmtId="0" xfId="0">
      <alignment horizontal="center" indent="1" vertical="center"/>
    </xf>
    <xf applyAlignment="1" applyBorder="1" borderId="1" fillId="0" applyFont="1" fontId="2" numFmtId="0" xfId="0">
      <alignment indent="1" wrapText="true"/>
    </xf>
    <xf applyFill="1" borderId="0" fillId="3" applyFont="1" fontId="3" numFmtId="0" xfId="0"/>
    <xf applyAlignment="1" borderId="0" fillId="0" applyFont="1" fontId="2" numFmtId="0" xfId="0">
      <alignment horizontal="left" wrapText="true"/>
    </xf>
    <xf borderId="0" fillId="0" applyFont="1" fontId="4" numFmtId="0" xfId="0"/>
    <xf applyAlignment="1" borderId="0" fillId="0" applyFont="1" fontId="5" numFmtId="0" xfId="0">
      <alignment horizontal="left" wrapText="true"/>
    </xf>
  </cellXfs>
  <cellStyles count="1">
    <cellStyle builtinId="0" name="Normal" xfId="0"/>
  </cellStyles>
  <tableStyles count="0" defaultPivotStyle="PivotStyleLight16" defaultTableStyle="TableStyleMedium2"/>
</styleSheet>
</file>

<file path=xl/_rels/workbook.xml.rels><?xml version="1.0" encoding="UTF-8" standalone="yes" ?><Relationships xmlns="http://schemas.openxmlformats.org/package/2006/relationships">
<Relationship Id="rId1" Type="http://schemas.openxmlformats.org/officeDocument/2006/relationships/worksheet" Target="worksheets/sheet1.xml"/>
<Relationship Id="rId2" Type="http://schemas.openxmlformats.org/officeDocument/2006/relationships/theme" Target="theme/theme1.xml"/>
<Relationship Id="rId3" Type="http://schemas.openxmlformats.org/officeDocument/2006/relationships/styles" Target="styles.xml"/>
<Relationship Id="rId4" Type="http://schemas.openxmlformats.org/officeDocument/2006/relationships/sharedStrings" Target="sharedStrings.xml"/>
</Relationships>

</file>

<file path=xl/drawings/_rels/drawing1.xml.rels><?xml version="1.0" encoding="UTF-8" standalone="yes" ?><Relationships xmlns="http://schemas.openxmlformats.org/package/2006/relationships">
<Relationship Id="rId1" Type="http://schemas.openxmlformats.org/officeDocument/2006/relationships/image" Target="../media/image1.png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1" name="logo">
          <a:extLst>
            <a:ext uri="{FF2B5EF4-FFF2-40B4-BE49-F238E27FC236}">
              <a16:creationId xmlns:a16="http://schemas.microsoft.com/office/drawing/2014/main" id="{822E6D20-D7BC-2841-A643-D49A6EF008A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cstate="print" r:embed="rId1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 ?><Relationships xmlns="http://schemas.openxmlformats.org/package/2006/relationships">
<Relationship Id="rId1" Type="http://schemas.openxmlformats.org/officeDocument/2006/relationships/drawing" Target="../drawings/drawing1.xml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sheetFormatPr baseColWidth="10" defaultRowHeight="16"/>
  <cols>
    <col min="1" max="1" width="43" hidden="0" bestFit="0" customWidth="1"/>
    <col min="2" max="2" width="43" hidden="0" bestFit="0" customWidth="1"/>
    <col min="3" max="3" width="43" hidden="0" bestFit="0" customWidth="1"/>
    <col min="4" max="4" width="43" hidden="0" bestFit="0" customWidth="1"/>
    <col min="5" max="5" width="43" hidden="0" bestFit="0" customWidth="1"/>
    <col min="6" max="6" width="43" hidden="0" bestFit="0" customWidth="1"/>
    <col min="7" max="7" width="43" hidden="0" bestFit="0" customWidth="1"/>
    <col min="8" max="8" width="43" hidden="0" bestFit="0" customWidth="1"/>
    <col min="9" max="9" width="43" hidden="0" bestFit="0" customWidth="1"/>
    <col min="10" max="10" width="43" hidden="0" bestFit="0" customWidth="1"/>
    <col min="11" max="11" width="43" hidden="0" bestFit="0" customWidth="1"/>
    <col min="12" max="12" width="43" hidden="0" bestFit="0" customWidth="1"/>
    <col min="13" max="13" width="43" hidden="0" bestFit="0" customWidth="1"/>
    <col min="14" max="14" width="43" hidden="0" bestFit="0" customWidth="1"/>
    <col min="15" max="15" width="43" hidden="0" bestFit="0" customWidth="1"/>
    <col min="16" max="16" width="43" hidden="0" bestFit="0" customWidth="1"/>
  </cols>
  <sheetData>
    <row r="1" hidden="0" ht="45" customHeight="1" spans="1:1">
      <c r="A1" t="e">
        <v/>
      </c>
      <c r="B1"/>
    </row>
    <row r="2" hidden="0" ht="10" customHeight="1" spans="1: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idden="0" ht="30" customHeight="1" spans="1:1">
</row>
    <row r="4" hidden="0" ht="30" customHeight="1" spans="1:1">
      <c r="A4" t="inlineStr" s="1">
        <is>
          <t>下载详细信息</t>
        </is>
      </c>
      <c r="B4" s="1"/>
    </row>
    <row r="5" hidden="0" ht="30" customHeight="1" spans="1:1">
      <c r="A5" t="inlineStr" s="2">
        <is>
          <t>以下项的参数详细信息：</t>
        </is>
      </c>
      <c r="B5" t="inlineStr" s="2">
        <is>
          <t>DLP products</t>
        </is>
      </c>
    </row>
    <row r="6" hidden="0" ht="30" customHeight="1" spans="1:1">
      <c r="A6" t="inlineStr" s="2">
        <is>
          <t>文件生成日期：</t>
        </is>
      </c>
      <c r="B6" t="inlineStr" s="2">
        <is>
          <t>06 4月 2024 14:16 </t>
        </is>
      </c>
    </row>
    <row r="7" hidden="0" ht="30" customHeight="1" spans="1:1">
      <c r="A7" t="inlineStr" s="2">
        <is>
          <t>筛选器详细信息：</t>
        </is>
      </c>
      <c r="B7" t="inlineStr" s="2">
        <is>
          <t>https://www.ti.com.cn/zh-cn/dlp-chip/products.html</t>
        </is>
      </c>
    </row>
    <row r="8" hidden="0" ht="30" customHeight="1" spans="1:1">
      <c r="A8" t="inlineStr" s="2">
        <is>
          <t>注：</t>
        </is>
      </c>
      <c r="B8" t="inlineStr" s="2">
        <is>
          <t>此文件仅包含已启用的列。要查看更多数据，请在 TI.com 上启用其他列并重新导出</t>
        </is>
      </c>
    </row>
    <row r="9" hidden="0" ht="30" customHeight="1" spans="1:1">
      <c r="A9" t="inlineStr" s="2">
        <is>
          <t>注：</t>
        </is>
      </c>
      <c r="B9" t="inlineStr" s="2">
        <is>
          <t>要隐藏可订购器件型号详细信息，请选择所有内容，前往“数据”选项卡，并点击“隐藏详细信息”</t>
        </is>
      </c>
    </row>
    <row r="10" hidden="0" ht="30" customHeight="1" spans="1:1">
</row>
    <row r="11" hidden="0" ht="45" customHeight="1" spans="1:1">
      <c r="A11" t="s" s="1">
        <v>0</v>
      </c>
      <c r="B11" t="s" s="1">
        <v>1</v>
      </c>
      <c r="C11" t="s" s="1">
        <v>2</v>
      </c>
      <c r="D11" t="s" s="1">
        <v>3</v>
      </c>
      <c r="E11" t="s" s="1">
        <v>4</v>
      </c>
      <c r="F11" t="s" s="1">
        <v>5</v>
      </c>
      <c r="G11" t="s" s="1">
        <v>6</v>
      </c>
      <c r="H11" t="s" s="1">
        <v>7</v>
      </c>
      <c r="I11" t="s" s="1">
        <v>8</v>
      </c>
      <c r="J11" t="s" s="1">
        <v>9</v>
      </c>
      <c r="K11" t="s" s="1">
        <v>10</v>
      </c>
      <c r="L11" t="s" s="1">
        <v>11</v>
      </c>
      <c r="M11" t="s" s="1">
        <v>12</v>
      </c>
      <c r="N11" t="s" s="1">
        <v>13</v>
      </c>
      <c r="O11" t="s" s="1">
        <v>14</v>
      </c>
      <c r="P11" t="s" s="1">
        <v>15</v>
      </c>
    </row>
    <row r="12" hidden="0" ht="30" customHeight="1" spans="1:1">
      <c r="A12" t="str" s="6">
        <f>HYPERLINK("https://www.ti.com.cn/product/cn/DLPC231-Q1", "DLPC231-Q1")</f>
      </c>
      <c r="B12" t="s" s="4">
        <v>16</v>
      </c>
      <c r="C12" t="str" s="6">
        <f>HYPERLINK("https://www.ti.com.cn/cn/lit/gpn/DLPC231-Q1", "PDF data sheet")</f>
      </c>
      <c r="D12" t="str" s="6">
        <f>HYPERLINK("https://www.ti.com.cn/document-viewer/cn/DLPC231-Q1/datasheet", "HTML data sheet")</f>
      </c>
      <c r="E12" t="s" s="4">
        <v>17</v>
      </c>
      <c r="F12" t="s" s="4">
        <v>18</v>
      </c>
      <c r="G12" t="s" s="4">
        <v>19</v>
      </c>
      <c r="H12" t="s" s="4">
        <v/>
      </c>
      <c r="I12" t="s" s="4">
        <v>20</v>
      </c>
      <c r="J12" t="n" s="4">
        <v>16.685</v>
      </c>
      <c r="K12" t="s" s="4">
        <v>21</v>
      </c>
      <c r="L12" t="s" s="4">
        <v>22</v>
      </c>
      <c r="M12" t="n" s="4">
        <v>324</v>
      </c>
      <c r="N12" t="s" s="4">
        <v>23</v>
      </c>
      <c r="O12" t="s" s="4">
        <v>24</v>
      </c>
      <c r="P12" t="s" s="4">
        <v>25</v>
      </c>
    </row>
    <row r="13" hidden="0" ht="30" customHeight="1" spans="1:1">
      <c r="A13" t="str" s="6">
        <f>HYPERLINK("https://www.ti.com.cn/product/cn/DLPC231S-Q1", "DLPC231S-Q1")</f>
      </c>
      <c r="B13" t="s" s="4">
        <v>26</v>
      </c>
      <c r="C13" t="str" s="6">
        <f>HYPERLINK("https://www.ti.com.cn/cn/lit/gpn/DLPC231S-Q1", "PDF data sheet")</f>
      </c>
      <c r="D13" t="str" s="6">
        <f>HYPERLINK("https://www.ti.com.cn/document-viewer/cn/DLPC231S-Q1/datasheet", "HTML data sheet")</f>
      </c>
      <c r="E13" t="s" s="4">
        <v>27</v>
      </c>
      <c r="F13" t="s" s="4">
        <v>28</v>
      </c>
      <c r="G13" t="s" s="4">
        <v>29</v>
      </c>
      <c r="H13" t="s" s="4">
        <v/>
      </c>
      <c r="I13" t="s" s="4">
        <v>30</v>
      </c>
      <c r="J13" t="n" s="4">
        <v>17.558</v>
      </c>
      <c r="K13" t="s" s="4">
        <v>31</v>
      </c>
      <c r="L13" t="s" s="4">
        <v>32</v>
      </c>
      <c r="M13" t="n" s="4">
        <v>324</v>
      </c>
      <c r="N13" t="s" s="4">
        <v>33</v>
      </c>
      <c r="O13" t="s" s="4">
        <v>34</v>
      </c>
      <c r="P13" t="s" s="4">
        <v>35</v>
      </c>
    </row>
    <row r="14" hidden="0" ht="30" customHeight="1" spans="1:1">
      <c r="A14" t="str" s="6">
        <f>HYPERLINK("https://www.ti.com.cn/product/cn/DLP4620S-Q1", "DLP4620S-Q1")</f>
      </c>
      <c r="B14" t="s" s="4">
        <v>36</v>
      </c>
      <c r="C14" t="str" s="6">
        <f>HYPERLINK("https://www.ti.com.cn/cn/lit/gpn/DLP4620S-Q1", "PDF data sheet")</f>
      </c>
      <c r="D14" t="str" s="6">
        <f>HYPERLINK("https://www.ti.com.cn/document-viewer/cn/DLP4620S-Q1/datasheet", "HTML data sheet")</f>
      </c>
      <c r="E14" t="s" s="4">
        <v>37</v>
      </c>
      <c r="F14" t="s" s="4">
        <v>38</v>
      </c>
      <c r="G14" t="s" s="4">
        <v>39</v>
      </c>
      <c r="H14" t="n" s="4">
        <v>0.46</v>
      </c>
      <c r="I14" t="s" s="4">
        <v>40</v>
      </c>
      <c r="J14" t="n" s="4">
        <v>68.28</v>
      </c>
      <c r="K14" t="s" s="4">
        <v>41</v>
      </c>
      <c r="L14" t="s" s="4">
        <v>42</v>
      </c>
      <c r="M14" t="n" s="4">
        <v>120</v>
      </c>
      <c r="N14" t="n" s="4">
        <v>277.2</v>
      </c>
      <c r="O14" t="s" s="4">
        <v>43</v>
      </c>
      <c r="P14" t="s" s="4">
        <v>44</v>
      </c>
    </row>
    <row r="15" hidden="0" ht="30" customHeight="1" spans="1:1">
      <c r="A15" t="str" s="6">
        <f>HYPERLINK("https://www.ti.com.cn/product/cn/DLP4621-Q1", "DLP4621-Q1")</f>
      </c>
      <c r="B15" t="s" s="4">
        <v>45</v>
      </c>
      <c r="C15" t="str" s="6">
        <f>HYPERLINK("https://www.ti.com.cn/cn/lit/gpn/DLP4621-Q1", "PDF data sheet")</f>
      </c>
      <c r="D15" t="str" s="6">
        <f>HYPERLINK("https://www.ti.com.cn/document-viewer/cn/DLP4621-Q1/datasheet", "HTML data sheet")</f>
      </c>
      <c r="E15" t="s" s="4">
        <v>46</v>
      </c>
      <c r="F15" t="s" s="4">
        <v>47</v>
      </c>
      <c r="G15" t="s" s="4">
        <v>48</v>
      </c>
      <c r="H15" t="n" s="4">
        <v>0.46</v>
      </c>
      <c r="I15" t="s" s="4">
        <v>49</v>
      </c>
      <c r="J15" t="n" s="4">
        <v>66</v>
      </c>
      <c r="K15" t="s" s="4">
        <v>50</v>
      </c>
      <c r="L15" t="s" s="4">
        <v>51</v>
      </c>
      <c r="M15" t="n" s="4">
        <v>120</v>
      </c>
      <c r="N15" t="n" s="4">
        <v>277.2</v>
      </c>
      <c r="O15" t="s" s="4">
        <v>52</v>
      </c>
      <c r="P15" t="s" s="4">
        <v>53</v>
      </c>
    </row>
    <row r="16" hidden="0" ht="30" customHeight="1" spans="1:1">
      <c r="A16" t="str" s="6">
        <f>HYPERLINK("https://www.ti.com.cn/product/cn/DLP2021-Q1", "DLP2021-Q1")</f>
      </c>
      <c r="B16" t="s" s="4">
        <v>54</v>
      </c>
      <c r="C16" t="str" s="6">
        <f>HYPERLINK("https://www.ti.com.cn/cn/lit/gpn/DLP2021-Q1", "PDF data sheet")</f>
      </c>
      <c r="D16" t="str" s="6">
        <f>HYPERLINK("https://www.ti.com.cn/document-viewer/cn/DLP2021-Q1/datasheet", "HTML data sheet")</f>
      </c>
      <c r="E16" t="s" s="4">
        <v>55</v>
      </c>
      <c r="F16" t="s" s="4">
        <v>56</v>
      </c>
      <c r="G16" t="s" s="4">
        <v>57</v>
      </c>
      <c r="H16" t="n" s="4">
        <v>0.2</v>
      </c>
      <c r="I16" t="s" s="4">
        <v>58</v>
      </c>
      <c r="J16" t="n" s="4">
        <v>23.58</v>
      </c>
      <c r="K16" t="s" s="4">
        <v>59</v>
      </c>
      <c r="L16" t="s" s="4">
        <v>60</v>
      </c>
      <c r="M16" t="n" s="4">
        <v>64</v>
      </c>
      <c r="N16" t="n" s="4">
        <v>143.64</v>
      </c>
      <c r="O16" t="s" s="4">
        <v>61</v>
      </c>
      <c r="P16" t="s" s="4">
        <v>62</v>
      </c>
    </row>
    <row r="17" hidden="0" ht="30" customHeight="1" spans="1:1">
      <c r="A17" t="str" s="6">
        <f>HYPERLINK("https://www.ti.com.cn/product/cn/DLP651LE", "DLP651LE")</f>
      </c>
      <c r="B17" t="s" s="4">
        <v>63</v>
      </c>
      <c r="C17" t="str" s="6">
        <f>HYPERLINK("https://www.ti.com.cn/cn/lit/gpn/DLP651LE", "PDF data sheet")</f>
      </c>
      <c r="D17" t="str" s="6">
        <f>HYPERLINK("https://www.ti.com.cn/document-viewer/cn/DLP651LE/datasheet", "HTML data sheet")</f>
      </c>
      <c r="E17" t="s" s="4">
        <v>64</v>
      </c>
      <c r="F17" t="s" s="4">
        <v>65</v>
      </c>
      <c r="G17" t="s" s="4">
        <v>66</v>
      </c>
      <c r="H17" t="n" s="4">
        <v>0.65</v>
      </c>
      <c r="I17" t="s" s="4">
        <v>67</v>
      </c>
      <c r="J17" t="n" s="4">
        <v>59.99</v>
      </c>
      <c r="K17" t="s" s="4">
        <v>68</v>
      </c>
      <c r="L17" t="s" s="4">
        <v>69</v>
      </c>
      <c r="M17" t="n" s="4">
        <v>149</v>
      </c>
      <c r="N17" t="n" s="4">
        <v>718.06</v>
      </c>
      <c r="O17" t="s" s="4">
        <v>70</v>
      </c>
      <c r="P17" t="s" s="4">
        <v>71</v>
      </c>
    </row>
    <row r="18" hidden="0" ht="30" customHeight="1" spans="1:1">
      <c r="A18" t="str" s="6">
        <f>HYPERLINK("https://www.ti.com.cn/product/cn/DLP781NE", "DLP781NE")</f>
      </c>
      <c r="B18" t="s" s="4">
        <v>72</v>
      </c>
      <c r="C18" t="str" s="6">
        <f>HYPERLINK("https://www.ti.com.cn/cn/lit/gpn/DLP781NE", "PDF data sheet")</f>
      </c>
      <c r="D18" t="str" s="6">
        <f>HYPERLINK("https://www.ti.com.cn/document-viewer/cn/DLP781NE/datasheet", "HTML data sheet")</f>
      </c>
      <c r="E18" t="s" s="4">
        <v>73</v>
      </c>
      <c r="F18" t="s" s="4">
        <v>74</v>
      </c>
      <c r="G18" t="s" s="4">
        <v>75</v>
      </c>
      <c r="H18" t="n" s="4">
        <v>0.78</v>
      </c>
      <c r="I18" t="s" s="4">
        <v>76</v>
      </c>
      <c r="J18" t="n" s="4">
        <v>298</v>
      </c>
      <c r="K18" t="s" s="4">
        <v>77</v>
      </c>
      <c r="L18" t="s" s="4">
        <v>78</v>
      </c>
      <c r="M18" t="n" s="4">
        <v>350</v>
      </c>
      <c r="N18" t="n" s="4">
        <v>1127</v>
      </c>
      <c r="O18" t="s" s="4">
        <v>79</v>
      </c>
      <c r="P18" t="s" s="4">
        <v>80</v>
      </c>
    </row>
    <row r="19" hidden="0" ht="30" customHeight="1" spans="1:1">
      <c r="A19" t="str" s="6">
        <f>HYPERLINK("https://www.ti.com.cn/product/cn/DLP781TE", "DLP781TE")</f>
      </c>
      <c r="B19" t="s" s="4">
        <v>81</v>
      </c>
      <c r="C19" t="str" s="6">
        <f>HYPERLINK("https://www.ti.com.cn/cn/lit/gpn/DLP781TE", "PDF data sheet")</f>
      </c>
      <c r="D19" t="str" s="6">
        <f>HYPERLINK("https://www.ti.com.cn/document-viewer/cn/DLP781TE/datasheet", "HTML data sheet")</f>
      </c>
      <c r="E19" t="s" s="4">
        <v>82</v>
      </c>
      <c r="F19" t="s" s="4">
        <v>83</v>
      </c>
      <c r="G19" t="s" s="4">
        <v>84</v>
      </c>
      <c r="H19" t="n" s="4">
        <v>0.78</v>
      </c>
      <c r="I19" t="s" s="4">
        <v>85</v>
      </c>
      <c r="J19" t="n" s="4">
        <v>348</v>
      </c>
      <c r="K19" t="s" s="4">
        <v>86</v>
      </c>
      <c r="L19" t="s" s="4">
        <v>87</v>
      </c>
      <c r="M19" t="n" s="4">
        <v>350</v>
      </c>
      <c r="N19" t="n" s="4">
        <v>1127</v>
      </c>
      <c r="O19" t="s" s="4">
        <v>88</v>
      </c>
      <c r="P19" t="s" s="4">
        <v>89</v>
      </c>
    </row>
    <row r="20" hidden="0" ht="30" customHeight="1" spans="1:1">
      <c r="A20" t="str" s="6">
        <f>HYPERLINK("https://www.ti.com.cn/product/cn/DLP801RE", "DLP801RE")</f>
      </c>
      <c r="B20" t="s" s="4">
        <v>90</v>
      </c>
      <c r="C20" t="str" s="6">
        <f>HYPERLINK("https://www.ti.com.cn/cn/lit/gpn/DLP801RE", "PDF data sheet")</f>
      </c>
      <c r="D20" t="str" s="6">
        <f>HYPERLINK("https://www.ti.com.cn/document-viewer/cn/DLP801RE/datasheet", "HTML data sheet")</f>
      </c>
      <c r="E20" t="s" s="4">
        <v>91</v>
      </c>
      <c r="F20" t="s" s="4">
        <v>92</v>
      </c>
      <c r="G20" t="s" s="4">
        <v>93</v>
      </c>
      <c r="H20" t="n" s="4">
        <v>0.8</v>
      </c>
      <c r="I20" t="s" s="4">
        <v>94</v>
      </c>
      <c r="J20" t="n" s="4">
        <v>298</v>
      </c>
      <c r="K20" t="s" s="4">
        <v>95</v>
      </c>
      <c r="L20" t="s" s="4">
        <v>96</v>
      </c>
      <c r="M20" t="n" s="4">
        <v>350</v>
      </c>
      <c r="N20" t="n" s="4">
        <v>1127</v>
      </c>
      <c r="O20" t="s" s="4">
        <v>97</v>
      </c>
      <c r="P20" t="s" s="4">
        <v>98</v>
      </c>
    </row>
    <row r="21" hidden="0" ht="30" customHeight="1" spans="1:1">
      <c r="A21" t="str" s="6">
        <f>HYPERLINK("https://www.ti.com.cn/product/cn/DLP801XE", "DLP801XE")</f>
      </c>
      <c r="B21" t="s" s="4">
        <v>99</v>
      </c>
      <c r="C21" t="str" s="6">
        <f>HYPERLINK("https://www.ti.com.cn/cn/lit/gpn/DLP801XE", "PDF data sheet")</f>
      </c>
      <c r="D21" t="str" s="6">
        <f>HYPERLINK("https://www.ti.com.cn/document-viewer/cn/DLP801XE/datasheet", "HTML data sheet")</f>
      </c>
      <c r="E21" t="s" s="4">
        <v>100</v>
      </c>
      <c r="F21" t="s" s="4">
        <v>101</v>
      </c>
      <c r="G21" t="s" s="4">
        <v>102</v>
      </c>
      <c r="H21" t="n" s="4">
        <v>0.8</v>
      </c>
      <c r="I21" t="s" s="4">
        <v>103</v>
      </c>
      <c r="J21" t="n" s="4">
        <v>348</v>
      </c>
      <c r="K21" t="s" s="4">
        <v>104</v>
      </c>
      <c r="L21" t="s" s="4">
        <v>105</v>
      </c>
      <c r="M21" t="n" s="4">
        <v>350</v>
      </c>
      <c r="N21" t="n" s="4">
        <v>1127</v>
      </c>
      <c r="O21" t="s" s="4">
        <v>106</v>
      </c>
      <c r="P21" t="s" s="4">
        <v>107</v>
      </c>
    </row>
    <row r="22" hidden="0" ht="30" customHeight="1" spans="1:1">
      <c r="A22" t="str" s="6">
        <f>HYPERLINK("https://www.ti.com.cn/product/cn/DLP301S", "DLP301S")</f>
      </c>
      <c r="B22" t="s" s="4">
        <v>108</v>
      </c>
      <c r="C22" t="str" s="6">
        <f>HYPERLINK("https://www.ti.com.cn/cn/lit/gpn/DLP301S", "PDF data sheet")</f>
      </c>
      <c r="D22" t="str" s="6">
        <f>HYPERLINK("https://www.ti.com.cn/document-viewer/cn/DLP301S/datasheet", "HTML data sheet")</f>
      </c>
      <c r="E22" t="s" s="4">
        <v>109</v>
      </c>
      <c r="F22" t="s" s="4">
        <v>110</v>
      </c>
      <c r="G22" t="s" s="4">
        <v>111</v>
      </c>
      <c r="H22" t="n" s="4">
        <v>0.3</v>
      </c>
      <c r="I22" t="s" s="4">
        <v>112</v>
      </c>
      <c r="J22" t="n" s="4">
        <v>50</v>
      </c>
      <c r="K22" t="s" s="4">
        <v>113</v>
      </c>
      <c r="L22" t="s" s="4">
        <v>114</v>
      </c>
      <c r="M22" t="n" s="4">
        <v>99</v>
      </c>
      <c r="N22" t="n" s="4">
        <v>138.6</v>
      </c>
      <c r="O22" t="s" s="4">
        <v>115</v>
      </c>
      <c r="P22" t="s" s="4">
        <v>116</v>
      </c>
    </row>
    <row r="23" hidden="0" ht="30" customHeight="1" spans="1:1">
      <c r="A23" t="str" s="6">
        <f>HYPERLINK("https://www.ti.com.cn/product/cn/DLP5531A-Q1", "DLP5531A-Q1")</f>
      </c>
      <c r="B23" t="s" s="4">
        <v>117</v>
      </c>
      <c r="C23" t="str" s="6">
        <f>HYPERLINK("https://www.ti.com.cn/cn/lit/gpn/DLP5531A-Q1", "PDF data sheet")</f>
      </c>
      <c r="D23" t="str" s="6">
        <f>HYPERLINK("https://www.ti.com.cn/document-viewer/cn/DLP5531A-Q1/datasheet", "HTML data sheet")</f>
      </c>
      <c r="E23" t="s" s="4">
        <v>118</v>
      </c>
      <c r="F23" t="s" s="4">
        <v>119</v>
      </c>
      <c r="G23" t="s" s="4">
        <v>120</v>
      </c>
      <c r="H23" t="n" s="4">
        <v>0.55</v>
      </c>
      <c r="I23" t="s" s="4">
        <v>121</v>
      </c>
      <c r="J23" t="n" s="4">
        <v>128.48</v>
      </c>
      <c r="K23" t="s" s="4">
        <v>122</v>
      </c>
      <c r="L23" t="s" s="4">
        <v>123</v>
      </c>
      <c r="M23" t="n" s="4">
        <v>149</v>
      </c>
      <c r="N23" t="n" s="4">
        <v>718.06</v>
      </c>
      <c r="O23" t="s" s="4">
        <v>124</v>
      </c>
      <c r="P23" t="s" s="4">
        <v>125</v>
      </c>
    </row>
    <row r="24" hidden="0" ht="30" customHeight="1" spans="1:1">
      <c r="A24" t="str" s="6">
        <f>HYPERLINK("https://www.ti.com.cn/product/cn/DLP3020-Q1", "DLP3020-Q1")</f>
      </c>
      <c r="B24" t="s" s="4">
        <v>126</v>
      </c>
      <c r="C24" t="str" s="6">
        <f>HYPERLINK("https://www.ti.com.cn/cn/lit/gpn/DLP3020-Q1", "PDF data sheet")</f>
      </c>
      <c r="D24" t="str" s="6">
        <f>HYPERLINK("https://www.ti.com.cn/document-viewer/cn/DLP3020-Q1/datasheet", "HTML data sheet")</f>
      </c>
      <c r="E24" t="s" s="4">
        <v>127</v>
      </c>
      <c r="F24" t="s" s="4">
        <v>128</v>
      </c>
      <c r="G24" t="s" s="4">
        <v>129</v>
      </c>
      <c r="H24" t="n" s="4">
        <v>0.3</v>
      </c>
      <c r="I24" t="s" s="4">
        <v>130</v>
      </c>
      <c r="J24" t="n" s="4">
        <v>39.6</v>
      </c>
      <c r="K24" t="s" s="4">
        <v>131</v>
      </c>
      <c r="L24" t="s" s="4">
        <v>132</v>
      </c>
      <c r="M24" t="n" s="4">
        <v>54</v>
      </c>
      <c r="N24" t="n" s="4">
        <v>143.64</v>
      </c>
      <c r="O24" t="s" s="4">
        <v>133</v>
      </c>
      <c r="P24" t="s" s="4">
        <v>134</v>
      </c>
    </row>
    <row r="25" hidden="0" ht="30" customHeight="1" spans="1:1">
      <c r="A25" t="str" s="6">
        <f>HYPERLINK("https://www.ti.com.cn/product/cn/DLP160AP", "DLP160AP")</f>
      </c>
      <c r="B25" t="s" s="4">
        <v>135</v>
      </c>
      <c r="C25" t="str" s="6">
        <f>HYPERLINK("https://www.ti.com.cn/cn/lit/gpn/DLP160AP", "PDF data sheet")</f>
      </c>
      <c r="D25" t="str" s="6">
        <f>HYPERLINK("https://www.ti.com.cn/document-viewer/cn/DLP160AP/datasheet", "HTML data sheet")</f>
      </c>
      <c r="E25" t="s" s="4">
        <v>136</v>
      </c>
      <c r="F25" t="s" s="4">
        <v>137</v>
      </c>
      <c r="G25" t="s" s="4">
        <v>138</v>
      </c>
      <c r="H25" t="n" s="4">
        <v>0.16</v>
      </c>
      <c r="I25" t="s" s="4">
        <v>139</v>
      </c>
      <c r="J25" t="n" s="4">
        <v>12.99</v>
      </c>
      <c r="K25" t="s" s="4">
        <v>140</v>
      </c>
      <c r="L25" t="s" s="4">
        <v>141</v>
      </c>
      <c r="M25" t="n" s="4">
        <v>42</v>
      </c>
      <c r="N25" t="n" s="4">
        <v>66.5483</v>
      </c>
      <c r="O25" t="s" s="4">
        <v>142</v>
      </c>
      <c r="P25" t="s" s="4">
        <v>143</v>
      </c>
    </row>
    <row r="26" hidden="0" ht="30" customHeight="1" spans="1:1">
      <c r="A26" t="str" s="6">
        <f>HYPERLINK("https://www.ti.com.cn/product/cn/DLP160CP", "DLP160CP")</f>
      </c>
      <c r="B26" t="s" s="4">
        <v>144</v>
      </c>
      <c r="C26" t="str" s="6">
        <f>HYPERLINK("https://www.ti.com.cn/cn/lit/gpn/DLP160CP", "PDF data sheet")</f>
      </c>
      <c r="D26" t="str" s="6">
        <f>HYPERLINK("https://www.ti.com.cn/document-viewer/cn/DLP160CP/datasheet", "HTML data sheet")</f>
      </c>
      <c r="E26" t="s" s="4">
        <v>145</v>
      </c>
      <c r="F26" t="s" s="4">
        <v>146</v>
      </c>
      <c r="G26" t="s" s="4">
        <v>147</v>
      </c>
      <c r="H26" t="n" s="4">
        <v>0.16</v>
      </c>
      <c r="I26" t="s" s="4">
        <v>148</v>
      </c>
      <c r="J26" t="n" s="4">
        <v>14.99</v>
      </c>
      <c r="K26" t="s" s="4">
        <v>149</v>
      </c>
      <c r="L26" t="s" s="4">
        <v>150</v>
      </c>
      <c r="M26" t="n" s="4">
        <v>42</v>
      </c>
      <c r="N26" t="n" s="4">
        <v>66.5483</v>
      </c>
      <c r="O26" t="s" s="4">
        <v>151</v>
      </c>
      <c r="P26" t="s" s="4">
        <v>152</v>
      </c>
    </row>
    <row r="27" hidden="0" ht="30" customHeight="1" spans="1:1">
      <c r="A27" t="str" s="6">
        <f>HYPERLINK("https://www.ti.com.cn/product/cn/DLPC3420", "DLPC3420")</f>
      </c>
      <c r="B27" t="s" s="4">
        <v>153</v>
      </c>
      <c r="C27" t="str" s="6">
        <f>HYPERLINK("https://www.ti.com.cn/cn/lit/gpn/DLPC3420", "PDF data sheet")</f>
      </c>
      <c r="D27" t="str" s="6">
        <f>HYPERLINK("https://www.ti.com.cn/document-viewer/cn/DLPC3420/datasheet", "HTML data sheet")</f>
      </c>
      <c r="E27" t="s" s="4">
        <v>154</v>
      </c>
      <c r="F27" t="s" s="4">
        <v>155</v>
      </c>
      <c r="G27" t="s" s="4">
        <v>156</v>
      </c>
      <c r="H27" t="s" s="4">
        <v/>
      </c>
      <c r="I27" t="s" s="4">
        <v>157</v>
      </c>
      <c r="J27" t="n" s="4">
        <v>3.99</v>
      </c>
      <c r="K27" t="s" s="4">
        <v>158</v>
      </c>
      <c r="L27" t="s" s="4">
        <v>159</v>
      </c>
      <c r="M27" t="n" s="4">
        <v>176</v>
      </c>
      <c r="N27" t="n" s="4">
        <v>49</v>
      </c>
      <c r="O27" t="s" s="4">
        <v>160</v>
      </c>
      <c r="P27" t="s" s="4">
        <v>161</v>
      </c>
    </row>
    <row r="28" hidden="0" ht="30" customHeight="1" spans="1:1">
      <c r="A28" t="str" s="6">
        <f>HYPERLINK("https://www.ti.com.cn/product/cn/DLPC3421", "DLPC3421")</f>
      </c>
      <c r="B28" t="s" s="4">
        <v>162</v>
      </c>
      <c r="C28" t="str" s="6">
        <f>HYPERLINK("https://www.ti.com.cn/cn/lit/gpn/DLPC3421", "PDF data sheet")</f>
      </c>
      <c r="D28" t="str" s="6">
        <f>HYPERLINK("https://www.ti.com.cn/document-viewer/cn/DLPC3421/datasheet", "HTML data sheet")</f>
      </c>
      <c r="E28" t="s" s="4">
        <v>163</v>
      </c>
      <c r="F28" t="s" s="4">
        <v>164</v>
      </c>
      <c r="G28" t="s" s="4">
        <v>165</v>
      </c>
      <c r="H28" t="s" s="4">
        <v/>
      </c>
      <c r="I28" t="s" s="4">
        <v>166</v>
      </c>
      <c r="J28" t="n" s="4">
        <v>5.49</v>
      </c>
      <c r="K28" t="s" s="4">
        <v>167</v>
      </c>
      <c r="L28" t="s" s="4">
        <v>168</v>
      </c>
      <c r="M28" t="n" s="4">
        <v>176</v>
      </c>
      <c r="N28" t="n" s="4">
        <v>49</v>
      </c>
      <c r="O28" t="s" s="4">
        <v>169</v>
      </c>
      <c r="P28" t="s" s="4">
        <v>170</v>
      </c>
    </row>
    <row r="29" hidden="0" ht="30" customHeight="1" spans="1:1">
      <c r="A29" t="str" s="6">
        <f>HYPERLINK("https://www.ti.com.cn/product/cn/DLPA300", "DLPA300")</f>
      </c>
      <c r="B29" t="s" s="4">
        <v>171</v>
      </c>
      <c r="C29" t="str" s="6">
        <f>HYPERLINK("https://www.ti.com.cn/cn/lit/gpn/DLPA300", "PDF data sheet")</f>
      </c>
      <c r="D29" t="str" s="6">
        <f>HYPERLINK("https://www.ti.com.cn/document-viewer/cn/DLPA300/datasheet", "HTML data sheet")</f>
      </c>
      <c r="E29" t="s" s="4">
        <v>172</v>
      </c>
      <c r="F29" t="s" s="4">
        <v>173</v>
      </c>
      <c r="G29" t="s" s="4">
        <v/>
      </c>
      <c r="H29" t="s" s="4">
        <v/>
      </c>
      <c r="I29" t="s" s="4">
        <v>174</v>
      </c>
      <c r="J29" t="n" s="4">
        <v>5.6</v>
      </c>
      <c r="K29" t="s" s="4">
        <v>175</v>
      </c>
      <c r="L29" t="s" s="4">
        <v>176</v>
      </c>
      <c r="M29" t="n" s="4">
        <v>80</v>
      </c>
      <c r="N29" t="n" s="4">
        <v>196</v>
      </c>
      <c r="O29" t="s" s="4">
        <v>177</v>
      </c>
      <c r="P29" t="s" s="4">
        <v>178</v>
      </c>
    </row>
    <row r="30" hidden="0" ht="30" customHeight="1" spans="1:1">
      <c r="A30" t="str" s="6">
        <f>HYPERLINK("https://www.ti.com.cn/product/cn/DLPC4420", "DLPC4420")</f>
      </c>
      <c r="B30" t="s" s="4">
        <v>179</v>
      </c>
      <c r="C30" t="str" s="6">
        <f>HYPERLINK("https://www.ti.com.cn/cn/lit/gpn/DLPC4420", "PDF data sheet")</f>
      </c>
      <c r="D30" t="str" s="6">
        <f>HYPERLINK("https://www.ti.com.cn/document-viewer/cn/DLPC4420/datasheet", "HTML data sheet")</f>
      </c>
      <c r="E30" t="s" s="4">
        <v>180</v>
      </c>
      <c r="F30" t="s" s="4">
        <v>181</v>
      </c>
      <c r="G30" t="s" s="4">
        <v>182</v>
      </c>
      <c r="H30" t="s" s="4">
        <v/>
      </c>
      <c r="I30" t="s" s="4">
        <v>183</v>
      </c>
      <c r="J30" t="n" s="4">
        <v>40</v>
      </c>
      <c r="K30" t="s" s="4">
        <v>184</v>
      </c>
      <c r="L30" t="s" s="4">
        <v>185</v>
      </c>
      <c r="M30" t="n" s="4">
        <v>516</v>
      </c>
      <c r="N30" t="s" s="4">
        <v>186</v>
      </c>
      <c r="O30" t="s" s="4">
        <v>187</v>
      </c>
      <c r="P30" t="s" s="4">
        <v>188</v>
      </c>
    </row>
    <row r="31" hidden="0" ht="30" customHeight="1" spans="1:1">
      <c r="A31" t="str" s="6">
        <f>HYPERLINK("https://www.ti.com.cn/product/cn/DLPC4430", "DLPC4430")</f>
      </c>
      <c r="B31" t="s" s="4">
        <v>189</v>
      </c>
      <c r="C31" t="str" s="6">
        <f>HYPERLINK("https://www.ti.com.cn/cn/lit/gpn/DLPC4430", "PDF data sheet")</f>
      </c>
      <c r="D31" t="str" s="6">
        <f>HYPERLINK("https://www.ti.com.cn/document-viewer/cn/DLPC4430/datasheet", "HTML data sheet")</f>
      </c>
      <c r="E31" t="s" s="4">
        <v>190</v>
      </c>
      <c r="F31" t="s" s="4">
        <v>191</v>
      </c>
      <c r="G31" t="s" s="4">
        <v>192</v>
      </c>
      <c r="H31" t="s" s="4">
        <v/>
      </c>
      <c r="I31" t="s" s="4">
        <v>193</v>
      </c>
      <c r="J31" t="n" s="4">
        <v>50</v>
      </c>
      <c r="K31" t="s" s="4">
        <v>194</v>
      </c>
      <c r="L31" t="s" s="4">
        <v>195</v>
      </c>
      <c r="M31" t="n" s="4">
        <v>516</v>
      </c>
      <c r="N31" t="s" s="4">
        <v>196</v>
      </c>
      <c r="O31" t="s" s="4">
        <v>197</v>
      </c>
      <c r="P31" t="s" s="4">
        <v>198</v>
      </c>
    </row>
    <row r="32" hidden="0" ht="30" customHeight="1" spans="1:1">
      <c r="A32" t="str" s="6">
        <f>HYPERLINK("https://www.ti.com.cn/product/cn/DLP800RE", "DLP800RE")</f>
      </c>
      <c r="B32" t="s" s="4">
        <v>199</v>
      </c>
      <c r="C32" t="str" s="6">
        <f>HYPERLINK("https://www.ti.com.cn/cn/lit/gpn/DLP800RE", "PDF data sheet")</f>
      </c>
      <c r="D32" t="str" s="6">
        <f>HYPERLINK("https://www.ti.com.cn/document-viewer/cn/DLP800RE/datasheet", "HTML data sheet")</f>
      </c>
      <c r="E32" t="s" s="4">
        <v>200</v>
      </c>
      <c r="F32" t="s" s="4">
        <v>201</v>
      </c>
      <c r="G32" t="s" s="4">
        <v>202</v>
      </c>
      <c r="H32" t="n" s="4">
        <v>0.8</v>
      </c>
      <c r="I32" t="s" s="4">
        <v>203</v>
      </c>
      <c r="J32" t="n" s="4">
        <v>210</v>
      </c>
      <c r="K32" t="s" s="4">
        <v>204</v>
      </c>
      <c r="L32" t="s" s="4">
        <v>205</v>
      </c>
      <c r="M32" t="n" s="4">
        <v>350</v>
      </c>
      <c r="N32" t="n" s="4">
        <v>1127</v>
      </c>
      <c r="O32" t="s" s="4">
        <v>206</v>
      </c>
      <c r="P32" t="s" s="4">
        <v>207</v>
      </c>
    </row>
    <row r="33" hidden="0" ht="30" customHeight="1" spans="1:1">
      <c r="A33" t="str" s="6">
        <f>HYPERLINK("https://www.ti.com.cn/product/cn/DLP780NE", "DLP780NE")</f>
      </c>
      <c r="B33" t="s" s="4">
        <v>208</v>
      </c>
      <c r="C33" t="str" s="6">
        <f>HYPERLINK("https://www.ti.com.cn/cn/lit/gpn/DLP780NE", "PDF data sheet")</f>
      </c>
      <c r="D33" t="str" s="6">
        <f>HYPERLINK("https://www.ti.com.cn/document-viewer/cn/DLP780NE/datasheet", "HTML data sheet")</f>
      </c>
      <c r="E33" t="s" s="4">
        <v>209</v>
      </c>
      <c r="F33" t="s" s="4">
        <v>210</v>
      </c>
      <c r="G33" t="s" s="4">
        <v>211</v>
      </c>
      <c r="H33" t="n" s="4">
        <v>0.78</v>
      </c>
      <c r="I33" t="s" s="4">
        <v>212</v>
      </c>
      <c r="J33" t="n" s="4">
        <v>210</v>
      </c>
      <c r="K33" t="s" s="4">
        <v>213</v>
      </c>
      <c r="L33" t="s" s="4">
        <v>214</v>
      </c>
      <c r="M33" t="n" s="4">
        <v>350</v>
      </c>
      <c r="N33" t="n" s="4">
        <v>1127</v>
      </c>
      <c r="O33" t="s" s="4">
        <v>215</v>
      </c>
      <c r="P33" t="s" s="4">
        <v>216</v>
      </c>
    </row>
    <row r="34" hidden="0" ht="30" customHeight="1" spans="1:1">
      <c r="A34" t="str" s="6">
        <f>HYPERLINK("https://www.ti.com.cn/product/cn/DLP780TE", "DLP780TE")</f>
      </c>
      <c r="B34" t="s" s="4">
        <v>217</v>
      </c>
      <c r="C34" t="str" s="6">
        <f>HYPERLINK("https://www.ti.com.cn/cn/lit/gpn/DLP780TE", "PDF data sheet")</f>
      </c>
      <c r="D34" t="str" s="6">
        <f>HYPERLINK("https://www.ti.com.cn/document-viewer/cn/DLP780TE/datasheet", "HTML data sheet")</f>
      </c>
      <c r="E34" t="s" s="4">
        <v>218</v>
      </c>
      <c r="F34" t="s" s="4">
        <v>219</v>
      </c>
      <c r="G34" t="s" s="4">
        <v>220</v>
      </c>
      <c r="H34" t="n" s="4">
        <v>0.78</v>
      </c>
      <c r="I34" t="s" s="4">
        <v>221</v>
      </c>
      <c r="J34" t="n" s="4">
        <v>240</v>
      </c>
      <c r="K34" t="s" s="4">
        <v>222</v>
      </c>
      <c r="L34" t="s" s="4">
        <v>223</v>
      </c>
      <c r="M34" t="n" s="4">
        <v>350</v>
      </c>
      <c r="N34" t="n" s="4">
        <v>1127</v>
      </c>
      <c r="O34" t="s" s="4">
        <v>224</v>
      </c>
      <c r="P34" t="s" s="4">
        <v>225</v>
      </c>
    </row>
    <row r="35" hidden="0" ht="30" customHeight="1" spans="1:1">
      <c r="A35" t="str" s="6">
        <f>HYPERLINK("https://www.ti.com.cn/product/cn/DLP300S", "DLP300S")</f>
      </c>
      <c r="B35" t="s" s="4">
        <v>226</v>
      </c>
      <c r="C35" t="str" s="6">
        <f>HYPERLINK("https://www.ti.com.cn/cn/lit/gpn/DLP300S", "PDF data sheet")</f>
      </c>
      <c r="D35" t="str" s="6">
        <f>HYPERLINK("https://www.ti.com.cn/document-viewer/cn/DLP300S/datasheet", "HTML data sheet")</f>
      </c>
      <c r="E35" t="s" s="4">
        <v>227</v>
      </c>
      <c r="F35" t="s" s="4">
        <v>228</v>
      </c>
      <c r="G35" t="s" s="4">
        <v>229</v>
      </c>
      <c r="H35" t="n" s="4">
        <v>0.3</v>
      </c>
      <c r="I35" t="s" s="4">
        <v>230</v>
      </c>
      <c r="J35" t="n" s="4">
        <v>40</v>
      </c>
      <c r="K35" t="s" s="4">
        <v>231</v>
      </c>
      <c r="L35" t="s" s="4">
        <v>232</v>
      </c>
      <c r="M35" t="n" s="4">
        <v>57</v>
      </c>
      <c r="N35" t="n" s="4">
        <v>127.4</v>
      </c>
      <c r="O35" t="s" s="4">
        <v>233</v>
      </c>
      <c r="P35" t="s" s="4">
        <v>234</v>
      </c>
    </row>
    <row r="36" hidden="0" ht="30" customHeight="1" spans="1:1">
      <c r="A36" t="str" s="6">
        <f>HYPERLINK("https://www.ti.com.cn/product/cn/DLPC1438", "DLPC1438")</f>
      </c>
      <c r="B36" t="s" s="4">
        <v>235</v>
      </c>
      <c r="C36" t="str" s="6">
        <f>HYPERLINK("https://www.ti.com.cn/cn/lit/gpn/DLPC1438", "PDF data sheet")</f>
      </c>
      <c r="D36" t="str" s="6">
        <f>HYPERLINK("https://www.ti.com.cn/document-viewer/cn/DLPC1438/datasheet", "HTML data sheet")</f>
      </c>
      <c r="E36" t="s" s="4">
        <v>236</v>
      </c>
      <c r="F36" t="s" s="4">
        <v>237</v>
      </c>
      <c r="G36" t="s" s="4">
        <v>238</v>
      </c>
      <c r="H36" t="s" s="4">
        <v/>
      </c>
      <c r="I36" t="s" s="4">
        <v>239</v>
      </c>
      <c r="J36" t="n" s="4">
        <v>14</v>
      </c>
      <c r="K36" t="s" s="4">
        <v>240</v>
      </c>
      <c r="L36" t="s" s="4">
        <v>241</v>
      </c>
      <c r="M36" t="n" s="4">
        <v>201</v>
      </c>
      <c r="N36" t="n" s="4">
        <v>169</v>
      </c>
      <c r="O36" t="s" s="4">
        <v>242</v>
      </c>
      <c r="P36" t="s" s="4">
        <v>243</v>
      </c>
    </row>
    <row r="37" hidden="0" ht="30" customHeight="1" spans="1:1">
      <c r="A37" t="str" s="6">
        <f>HYPERLINK("https://www.ti.com.cn/product/cn/DLP5532-Q1", "DLP5532-Q1")</f>
      </c>
      <c r="B37" t="s" s="4">
        <v>244</v>
      </c>
      <c r="C37" t="str" s="6">
        <f>HYPERLINK("https://www.ti.com.cn/cn/lit/gpn/DLP5532-Q1", "PDF data sheet")</f>
      </c>
      <c r="D37" t="str" s="6">
        <f>HYPERLINK("https://www.ti.com.cn/document-viewer/cn/DLP5532-Q1/datasheet", "HTML data sheet")</f>
      </c>
      <c r="E37" t="s" s="4">
        <v>245</v>
      </c>
      <c r="F37" t="s" s="4">
        <v>246</v>
      </c>
      <c r="G37" t="s" s="4">
        <v>247</v>
      </c>
      <c r="H37" t="n" s="4">
        <v>0.55</v>
      </c>
      <c r="I37" t="s" s="4">
        <v>248</v>
      </c>
      <c r="J37" t="n" s="4">
        <v>83.6</v>
      </c>
      <c r="K37" t="s" s="4">
        <v>249</v>
      </c>
      <c r="L37" t="s" s="4">
        <v>250</v>
      </c>
      <c r="M37" t="n" s="4">
        <v>149</v>
      </c>
      <c r="N37" t="n" s="4">
        <v>718.06</v>
      </c>
      <c r="O37" t="s" s="4">
        <v>251</v>
      </c>
      <c r="P37" t="s" s="4">
        <v>252</v>
      </c>
    </row>
    <row r="38" hidden="0" ht="30" customHeight="1" spans="1:1">
      <c r="A38" t="str" s="6">
        <f>HYPERLINK("https://www.ti.com.cn/product/cn/DLPC7540", "DLPC7540")</f>
      </c>
      <c r="B38" t="s" s="4">
        <v>253</v>
      </c>
      <c r="C38" t="str" s="6">
        <f>HYPERLINK("https://www.ti.com.cn/cn/lit/gpn/DLPC7540", "PDF data sheet")</f>
      </c>
      <c r="D38" t="str" s="6">
        <f>HYPERLINK("https://www.ti.com.cn/document-viewer/cn/DLPC7540/datasheet", "HTML data sheet")</f>
      </c>
      <c r="E38" t="s" s="4">
        <v>254</v>
      </c>
      <c r="F38" t="s" s="4">
        <v>255</v>
      </c>
      <c r="G38" t="s" s="4">
        <v>256</v>
      </c>
      <c r="H38" t="s" s="4">
        <v/>
      </c>
      <c r="I38" t="s" s="4">
        <v>257</v>
      </c>
      <c r="J38" t="n" s="4">
        <v>79</v>
      </c>
      <c r="K38" t="s" s="4">
        <v>258</v>
      </c>
      <c r="L38" t="s" s="4">
        <v>259</v>
      </c>
      <c r="M38" t="n" s="4">
        <v>676</v>
      </c>
      <c r="N38" t="n" s="4">
        <v>841</v>
      </c>
      <c r="O38" t="s" s="4">
        <v>260</v>
      </c>
      <c r="P38" t="s" s="4">
        <v>261</v>
      </c>
    </row>
    <row r="39" hidden="0" ht="30" customHeight="1" spans="1:1">
      <c r="A39" t="str" s="6">
        <f>HYPERLINK("https://www.ti.com.cn/product/cn/TPS99000-Q1", "TPS99000-Q1")</f>
      </c>
      <c r="B39" t="s" s="4">
        <v>262</v>
      </c>
      <c r="C39" t="str" s="6">
        <f>HYPERLINK("https://www.ti.com.cn/cn/lit/gpn/TPS99000-Q1", "PDF data sheet")</f>
      </c>
      <c r="D39" t="str" s="6">
        <f>HYPERLINK("https://www.ti.com.cn/document-viewer/cn/TPS99000-Q1/datasheet", "HTML data sheet")</f>
      </c>
      <c r="E39" t="s" s="4">
        <v>263</v>
      </c>
      <c r="F39" t="s" s="4">
        <v>264</v>
      </c>
      <c r="G39" t="s" s="4">
        <v/>
      </c>
      <c r="H39" t="s" s="4">
        <v/>
      </c>
      <c r="I39" t="s" s="4">
        <v>265</v>
      </c>
      <c r="J39" t="n" s="4">
        <v>6.116</v>
      </c>
      <c r="K39" t="s" s="4">
        <v>266</v>
      </c>
      <c r="L39" t="s" s="4">
        <v>267</v>
      </c>
      <c r="M39" t="n" s="4">
        <v>100</v>
      </c>
      <c r="N39" t="n" s="4">
        <v>256</v>
      </c>
      <c r="O39" t="s" s="4">
        <v>268</v>
      </c>
      <c r="P39" t="s" s="4">
        <v>269</v>
      </c>
    </row>
    <row r="40" hidden="0" ht="30" customHeight="1" spans="1:1">
      <c r="A40" t="str" s="6">
        <f>HYPERLINK("https://www.ti.com.cn/product/cn/DLP650TE", "DLP650TE")</f>
      </c>
      <c r="B40" t="s" s="4">
        <v>270</v>
      </c>
      <c r="C40" t="str" s="6">
        <f>HYPERLINK("https://www.ti.com.cn/cn/lit/gpn/DLP650TE", "PDF data sheet")</f>
      </c>
      <c r="D40" t="str" s="6">
        <f>HYPERLINK("https://www.ti.com.cn/document-viewer/cn/DLP650TE/datasheet", "HTML data sheet")</f>
      </c>
      <c r="E40" t="s" s="4">
        <v>271</v>
      </c>
      <c r="F40" t="s" s="4">
        <v>272</v>
      </c>
      <c r="G40" t="s" s="4">
        <v>273</v>
      </c>
      <c r="H40" t="n" s="4">
        <v>0.65</v>
      </c>
      <c r="I40" t="s" s="4">
        <v>274</v>
      </c>
      <c r="J40" t="n" s="4">
        <v>220</v>
      </c>
      <c r="K40" t="s" s="4">
        <v>275</v>
      </c>
      <c r="L40" t="s" s="4">
        <v>276</v>
      </c>
      <c r="M40" t="n" s="4">
        <v>149</v>
      </c>
      <c r="N40" t="n" s="4">
        <v>718.06</v>
      </c>
      <c r="O40" t="s" s="4">
        <v>277</v>
      </c>
      <c r="P40" t="s" s="4">
        <v>278</v>
      </c>
    </row>
    <row r="41" hidden="0" ht="30" customHeight="1" spans="1:1">
      <c r="A41" t="str" s="6">
        <f>HYPERLINK("https://www.ti.com.cn/product/cn/DLP651NE", "DLP651NE")</f>
      </c>
      <c r="B41" t="s" s="4">
        <v>279</v>
      </c>
      <c r="C41" t="str" s="6">
        <f>HYPERLINK("https://www.ti.com.cn/cn/lit/gpn/DLP651NE", "PDF data sheet")</f>
      </c>
      <c r="D41" t="str" s="6">
        <f>HYPERLINK("https://www.ti.com.cn/document-viewer/cn/DLP651NE/datasheet", "HTML data sheet")</f>
      </c>
      <c r="E41" t="s" s="4">
        <v>280</v>
      </c>
      <c r="F41" t="s" s="4">
        <v>281</v>
      </c>
      <c r="G41" t="s" s="4">
        <v>282</v>
      </c>
      <c r="H41" t="n" s="4">
        <v>0.65</v>
      </c>
      <c r="I41" t="s" s="4">
        <v>283</v>
      </c>
      <c r="J41" t="n" s="4">
        <v>199</v>
      </c>
      <c r="K41" t="s" s="4">
        <v>284</v>
      </c>
      <c r="L41" t="s" s="4">
        <v>285</v>
      </c>
      <c r="M41" t="n" s="4">
        <v>149</v>
      </c>
      <c r="N41" t="n" s="4">
        <v>718.06</v>
      </c>
      <c r="O41" t="s" s="4">
        <v>286</v>
      </c>
      <c r="P41" t="s" s="4">
        <v>287</v>
      </c>
    </row>
    <row r="42" hidden="0" ht="30" customHeight="1" spans="1:1">
      <c r="A42" t="str" s="6">
        <f>HYPERLINK("https://www.ti.com.cn/product/cn/DLP500YX", "DLP500YX")</f>
      </c>
      <c r="B42" t="s" s="4">
        <v>288</v>
      </c>
      <c r="C42" t="str" s="6">
        <f>HYPERLINK("https://www.ti.com.cn/cn/lit/gpn/DLP500YX", "PDF data sheet")</f>
      </c>
      <c r="D42" t="str" s="6">
        <f>HYPERLINK("https://www.ti.com.cn/document-viewer/cn/DLP500YX/datasheet", "HTML data sheet")</f>
      </c>
      <c r="E42" t="s" s="4">
        <v>289</v>
      </c>
      <c r="F42" t="s" s="4">
        <v>290</v>
      </c>
      <c r="G42" t="s" s="4">
        <v>291</v>
      </c>
      <c r="H42" t="n" s="4">
        <v>0.5</v>
      </c>
      <c r="I42" t="s" s="4">
        <v>292</v>
      </c>
      <c r="J42" t="n" s="4">
        <v>657.72</v>
      </c>
      <c r="K42" t="s" s="4">
        <v>293</v>
      </c>
      <c r="L42" t="s" s="4">
        <v>294</v>
      </c>
      <c r="M42" t="n" s="4">
        <v>257</v>
      </c>
      <c r="N42" t="n" s="4">
        <v>718.06</v>
      </c>
      <c r="O42" t="s" s="4">
        <v>295</v>
      </c>
      <c r="P42" t="s" s="4">
        <v>296</v>
      </c>
    </row>
    <row r="43" hidden="0" ht="30" customHeight="1" spans="1:1">
      <c r="A43" t="str" s="6">
        <f>HYPERLINK("https://www.ti.com.cn/product/cn/DLP670S", "DLP670S")</f>
      </c>
      <c r="B43" t="s" s="4">
        <v>297</v>
      </c>
      <c r="C43" t="str" s="6">
        <f>HYPERLINK("https://www.ti.com.cn/cn/lit/gpn/DLP670S", "PDF data sheet")</f>
      </c>
      <c r="D43" t="str" s="6">
        <f>HYPERLINK("https://www.ti.com.cn/document-viewer/cn/DLP670S/datasheet", "HTML data sheet")</f>
      </c>
      <c r="E43" t="s" s="4">
        <v>298</v>
      </c>
      <c r="F43" t="s" s="4">
        <v>299</v>
      </c>
      <c r="G43" t="s" s="4">
        <v>300</v>
      </c>
      <c r="H43" t="n" s="4">
        <v>0.67</v>
      </c>
      <c r="I43" t="s" s="4">
        <v>301</v>
      </c>
      <c r="J43" t="n" s="4">
        <v>803.88</v>
      </c>
      <c r="K43" t="s" s="4">
        <v>302</v>
      </c>
      <c r="L43" t="s" s="4">
        <v>303</v>
      </c>
      <c r="M43" t="n" s="4">
        <v>350</v>
      </c>
      <c r="N43" t="n" s="4">
        <v>1127</v>
      </c>
      <c r="O43" t="s" s="4">
        <v>304</v>
      </c>
      <c r="P43" t="s" s="4">
        <v>305</v>
      </c>
    </row>
    <row r="44" hidden="0" ht="30" customHeight="1" spans="1:1">
      <c r="A44" t="str" s="6">
        <f>HYPERLINK("https://www.ti.com.cn/product/cn/DLP5530S-Q1", "DLP5530S-Q1")</f>
      </c>
      <c r="B44" t="s" s="4">
        <v>306</v>
      </c>
      <c r="C44" t="str" s="6">
        <f>HYPERLINK("https://www.ti.com.cn/cn/lit/gpn/DLP5530S-Q1", "PDF data sheet")</f>
      </c>
      <c r="D44" t="str" s="6">
        <f>HYPERLINK("https://www.ti.com.cn/document-viewer/cn/DLP5530S-Q1/datasheet", "HTML data sheet")</f>
      </c>
      <c r="E44" t="s" s="4">
        <v>307</v>
      </c>
      <c r="F44" t="s" s="4">
        <v>308</v>
      </c>
      <c r="G44" t="s" s="4">
        <v>309</v>
      </c>
      <c r="H44" t="n" s="4">
        <v>0.55</v>
      </c>
      <c r="I44" t="s" s="4">
        <v>310</v>
      </c>
      <c r="J44" t="n" s="4">
        <v>88</v>
      </c>
      <c r="K44" t="s" s="4">
        <v>311</v>
      </c>
      <c r="L44" t="s" s="4">
        <v>312</v>
      </c>
      <c r="M44" t="n" s="4">
        <v>149</v>
      </c>
      <c r="N44" t="n" s="4">
        <v>718.06</v>
      </c>
      <c r="O44" t="s" s="4">
        <v>313</v>
      </c>
      <c r="P44" t="s" s="4">
        <v>314</v>
      </c>
    </row>
    <row r="45" hidden="0" ht="30" customHeight="1" spans="1:1">
      <c r="A45" t="str" s="6">
        <f>HYPERLINK("https://www.ti.com.cn/product/cn/DLPC230S-Q1", "DLPC230S-Q1")</f>
      </c>
      <c r="B45" t="s" s="4">
        <v>315</v>
      </c>
      <c r="C45" t="str" s="6">
        <f>HYPERLINK("https://www.ti.com.cn/cn/lit/gpn/DLPC230S-Q1", "PDF data sheet")</f>
      </c>
      <c r="D45" t="str" s="6">
        <f>HYPERLINK("https://www.ti.com.cn/document-viewer/cn/DLPC230S-Q1/datasheet", "HTML data sheet")</f>
      </c>
      <c r="E45" t="s" s="4">
        <v>316</v>
      </c>
      <c r="F45" t="s" s="4">
        <v>317</v>
      </c>
      <c r="G45" t="s" s="4">
        <v>318</v>
      </c>
      <c r="H45" t="s" s="4">
        <v/>
      </c>
      <c r="I45" t="s" s="4">
        <v>319</v>
      </c>
      <c r="J45" t="n" s="4">
        <v>19.958</v>
      </c>
      <c r="K45" t="s" s="4">
        <v>320</v>
      </c>
      <c r="L45" t="s" s="4">
        <v>321</v>
      </c>
      <c r="M45" t="n" s="4">
        <v>324</v>
      </c>
      <c r="N45" t="s" s="4">
        <v>322</v>
      </c>
      <c r="O45" t="s" s="4">
        <v>323</v>
      </c>
      <c r="P45" t="s" s="4">
        <v>324</v>
      </c>
    </row>
    <row r="46" hidden="0" ht="30" customHeight="1" spans="1:1">
      <c r="A46" t="str" s="6">
        <f>HYPERLINK("https://www.ti.com.cn/product/cn/TPS99000S-Q1", "TPS99000S-Q1")</f>
      </c>
      <c r="B46" t="s" s="4">
        <v>325</v>
      </c>
      <c r="C46" t="str" s="6">
        <f>HYPERLINK("https://www.ti.com.cn/cn/lit/gpn/TPS99000S-Q1", "PDF data sheet")</f>
      </c>
      <c r="D46" t="s" s="6">
        <v>326</v>
      </c>
      <c r="E46" t="s" s="4">
        <v>327</v>
      </c>
      <c r="F46" t="s" s="4">
        <v>328</v>
      </c>
      <c r="G46" t="s" s="4">
        <v/>
      </c>
      <c r="H46" t="s" s="4">
        <v/>
      </c>
      <c r="I46" t="s" s="4">
        <v>329</v>
      </c>
      <c r="J46" t="n" s="4">
        <v>7.087</v>
      </c>
      <c r="K46" t="s" s="4">
        <v>330</v>
      </c>
      <c r="L46" t="s" s="4">
        <v>331</v>
      </c>
      <c r="M46" t="n" s="4">
        <v>100</v>
      </c>
      <c r="N46" t="n" s="4">
        <v>256</v>
      </c>
      <c r="O46" t="s" s="4">
        <v>332</v>
      </c>
      <c r="P46" t="s" s="4">
        <v>333</v>
      </c>
    </row>
    <row r="47" hidden="0" ht="30" customHeight="1" spans="1:1">
      <c r="A47" t="str" s="6">
        <f>HYPERLINK("https://www.ti.com.cn/product/cn/DLP471NE", "DLP471NE")</f>
      </c>
      <c r="B47" t="s" s="4">
        <v>334</v>
      </c>
      <c r="C47" t="str" s="6">
        <f>HYPERLINK("https://www.ti.com.cn/cn/lit/gpn/DLP471NE", "PDF data sheet")</f>
      </c>
      <c r="D47" t="str" s="6">
        <f>HYPERLINK("https://www.ti.com.cn/document-viewer/cn/DLP471NE/datasheet", "HTML data sheet")</f>
      </c>
      <c r="E47" t="s" s="4">
        <v>335</v>
      </c>
      <c r="F47" t="s" s="4">
        <v>336</v>
      </c>
      <c r="G47" t="s" s="4">
        <v>337</v>
      </c>
      <c r="H47" t="n" s="4">
        <v>0.47</v>
      </c>
      <c r="I47" t="s" s="4">
        <v>338</v>
      </c>
      <c r="J47" t="n" s="4">
        <v>120</v>
      </c>
      <c r="K47" t="s" s="4">
        <v>339</v>
      </c>
      <c r="L47" t="s" s="4">
        <v>340</v>
      </c>
      <c r="M47" t="n" s="4">
        <v>149</v>
      </c>
      <c r="N47" t="n" s="4">
        <v>718.06</v>
      </c>
      <c r="O47" t="s" s="4">
        <v>341</v>
      </c>
      <c r="P47" t="s" s="4">
        <v>342</v>
      </c>
    </row>
    <row r="48" hidden="0" ht="30" customHeight="1" spans="1:1">
      <c r="A48" t="str" s="6">
        <f>HYPERLINK("https://www.ti.com.cn/product/cn/DLP471TE", "DLP471TE")</f>
      </c>
      <c r="B48" t="s" s="4">
        <v>343</v>
      </c>
      <c r="C48" t="str" s="6">
        <f>HYPERLINK("https://www.ti.com.cn/cn/lit/gpn/DLP471TE", "PDF data sheet")</f>
      </c>
      <c r="D48" t="str" s="6">
        <f>HYPERLINK("https://www.ti.com.cn/document-viewer/cn/DLP471TE/datasheet", "HTML data sheet")</f>
      </c>
      <c r="E48" t="s" s="4">
        <v>344</v>
      </c>
      <c r="F48" t="s" s="4">
        <v>345</v>
      </c>
      <c r="G48" t="s" s="4">
        <v>346</v>
      </c>
      <c r="H48" t="n" s="4">
        <v>0.47</v>
      </c>
      <c r="I48" t="s" s="4">
        <v>347</v>
      </c>
      <c r="J48" t="n" s="4">
        <v>200.2</v>
      </c>
      <c r="K48" t="s" s="4">
        <v>348</v>
      </c>
      <c r="L48" t="s" s="4">
        <v>349</v>
      </c>
      <c r="M48" t="n" s="4">
        <v>149</v>
      </c>
      <c r="N48" t="n" s="4">
        <v>718.06</v>
      </c>
      <c r="O48" t="s" s="4">
        <v>350</v>
      </c>
      <c r="P48" t="s" s="4">
        <v>351</v>
      </c>
    </row>
    <row r="49" hidden="0" ht="30" customHeight="1" spans="1:1">
      <c r="A49" t="str" s="6">
        <f>HYPERLINK("https://www.ti.com.cn/product/cn/DLP5533A-Q1", "DLP5533A-Q1")</f>
      </c>
      <c r="B49" t="s" s="4">
        <v>352</v>
      </c>
      <c r="C49" t="str" s="6">
        <f>HYPERLINK("https://www.ti.com.cn/cn/lit/gpn/DLP5533A-Q1", "PDF data sheet")</f>
      </c>
      <c r="D49" t="str" s="6">
        <f>HYPERLINK("https://www.ti.com.cn/document-viewer/cn/DLP5533A-Q1/datasheet", "HTML data sheet")</f>
      </c>
      <c r="E49" t="s" s="4">
        <v>353</v>
      </c>
      <c r="F49" t="s" s="4">
        <v>354</v>
      </c>
      <c r="G49" t="s" s="4">
        <v>355</v>
      </c>
      <c r="H49" t="n" s="4">
        <v>0.55</v>
      </c>
      <c r="I49" t="s" s="4">
        <v>356</v>
      </c>
      <c r="J49" t="n" s="4">
        <v>83.6</v>
      </c>
      <c r="K49" t="s" s="4">
        <v>357</v>
      </c>
      <c r="L49" t="s" s="4">
        <v>358</v>
      </c>
      <c r="M49" t="n" s="4">
        <v>149</v>
      </c>
      <c r="N49" t="n" s="4">
        <v>718.06</v>
      </c>
      <c r="O49" t="s" s="4">
        <v>359</v>
      </c>
      <c r="P49" t="s" s="4">
        <v>360</v>
      </c>
    </row>
    <row r="50" hidden="0" ht="30" customHeight="1" spans="1:1">
      <c r="A50" t="str" s="6">
        <f>HYPERLINK("https://www.ti.com.cn/product/cn/DLP471TP", "DLP471TP")</f>
      </c>
      <c r="B50" t="s" s="4">
        <v>361</v>
      </c>
      <c r="C50" t="str" s="6">
        <f>HYPERLINK("https://www.ti.com.cn/cn/lit/gpn/DLP471TP", "PDF data sheet")</f>
      </c>
      <c r="D50" t="str" s="6">
        <f>HYPERLINK("https://www.ti.com.cn/document-viewer/cn/DLP471TP/datasheet", "HTML data sheet")</f>
      </c>
      <c r="E50" t="s" s="4">
        <v>362</v>
      </c>
      <c r="F50" t="s" s="4">
        <v>363</v>
      </c>
      <c r="G50" t="s" s="4">
        <v>364</v>
      </c>
      <c r="H50" t="n" s="4">
        <v>0.47</v>
      </c>
      <c r="I50" t="s" s="4">
        <v>365</v>
      </c>
      <c r="J50" t="n" s="4">
        <v>136.5</v>
      </c>
      <c r="K50" t="s" s="4">
        <v>366</v>
      </c>
      <c r="L50" t="s" s="4">
        <v>367</v>
      </c>
      <c r="M50" t="n" s="4">
        <v>270</v>
      </c>
      <c r="N50" t="n" s="4">
        <v>433.485</v>
      </c>
      <c r="O50" t="s" s="4">
        <v>368</v>
      </c>
      <c r="P50" t="s" s="4">
        <v>369</v>
      </c>
    </row>
    <row r="51" hidden="0" ht="30" customHeight="1" spans="1:1">
      <c r="A51" t="str" s="6">
        <f>HYPERLINK("https://www.ti.com.cn/product/cn/DLPC6540", "DLPC6540")</f>
      </c>
      <c r="B51" t="s" s="4">
        <v>370</v>
      </c>
      <c r="C51" t="str" s="6">
        <f>HYPERLINK("https://www.ti.com.cn/cn/lit/gpn/DLPC6540", "PDF data sheet")</f>
      </c>
      <c r="D51" t="str" s="6">
        <f>HYPERLINK("https://www.ti.com.cn/document-viewer/cn/DLPC6540/datasheet", "HTML data sheet")</f>
      </c>
      <c r="E51" t="s" s="4">
        <v>371</v>
      </c>
      <c r="F51" t="s" s="4">
        <v>372</v>
      </c>
      <c r="G51" t="s" s="4">
        <v>373</v>
      </c>
      <c r="H51" t="s" s="4">
        <v/>
      </c>
      <c r="I51" t="s" s="4">
        <v>374</v>
      </c>
      <c r="J51" t="n" s="4">
        <v>79</v>
      </c>
      <c r="K51" t="s" s="4">
        <v>375</v>
      </c>
      <c r="L51" t="s" s="4">
        <v>376</v>
      </c>
      <c r="M51" t="n" s="4">
        <v>676</v>
      </c>
      <c r="N51" t="n" s="4">
        <v>841</v>
      </c>
      <c r="O51" t="s" s="4">
        <v>377</v>
      </c>
      <c r="P51" t="s" s="4">
        <v>378</v>
      </c>
    </row>
    <row r="52" hidden="0" ht="30" customHeight="1" spans="1:1">
      <c r="A52" t="str" s="6">
        <f>HYPERLINK("https://www.ti.com.cn/product/cn/DLP3021-Q1", "DLP3021-Q1")</f>
      </c>
      <c r="B52" t="s" s="4">
        <v>379</v>
      </c>
      <c r="C52" t="str" s="6">
        <f>HYPERLINK("https://www.ti.com.cn/cn/lit/gpn/DLP3021-Q1", "PDF data sheet")</f>
      </c>
      <c r="D52" t="str" s="6">
        <f>HYPERLINK("https://www.ti.com.cn/document-viewer/cn/DLP3021-Q1/datasheet", "HTML data sheet")</f>
      </c>
      <c r="E52" t="s" s="4">
        <v>380</v>
      </c>
      <c r="F52" t="s" s="4">
        <v>381</v>
      </c>
      <c r="G52" t="s" s="4">
        <v>382</v>
      </c>
      <c r="H52" t="n" s="4">
        <v>0.3</v>
      </c>
      <c r="I52" t="s" s="4">
        <v>383</v>
      </c>
      <c r="J52" t="n" s="4">
        <v>36.75</v>
      </c>
      <c r="K52" t="s" s="4">
        <v>384</v>
      </c>
      <c r="L52" t="s" s="4">
        <v>385</v>
      </c>
      <c r="M52" t="n" s="4">
        <v>54</v>
      </c>
      <c r="N52" t="n" s="4">
        <v>143.64</v>
      </c>
      <c r="O52" t="s" s="4">
        <v>386</v>
      </c>
      <c r="P52" t="s" s="4">
        <v>387</v>
      </c>
    </row>
    <row r="53" hidden="0" ht="30" customHeight="1" spans="1:1">
      <c r="A53" t="str" s="6">
        <f>HYPERLINK("https://www.ti.com.cn/product/cn/DLP2010LC", "DLP2010LC")</f>
      </c>
      <c r="B53" t="s" s="4">
        <v>388</v>
      </c>
      <c r="C53" t="str" s="6">
        <f>HYPERLINK("https://www.ti.com.cn/cn/lit/gpn/DLP2010LC", "PDF data sheet")</f>
      </c>
      <c r="D53" t="str" s="6">
        <f>HYPERLINK("https://www.ti.com.cn/document-viewer/cn/DLP2010LC/datasheet", "HTML data sheet")</f>
      </c>
      <c r="E53" t="s" s="4">
        <v>389</v>
      </c>
      <c r="F53" t="s" s="4">
        <v>390</v>
      </c>
      <c r="G53" t="s" s="4">
        <v>391</v>
      </c>
      <c r="H53" t="n" s="4">
        <v>0.2</v>
      </c>
      <c r="I53" t="s" s="4">
        <v>392</v>
      </c>
      <c r="J53" t="n" s="4">
        <v>35.33</v>
      </c>
      <c r="K53" t="s" s="4">
        <v>393</v>
      </c>
      <c r="L53" t="s" s="4">
        <v>394</v>
      </c>
      <c r="M53" t="n" s="4">
        <v>40</v>
      </c>
      <c r="N53" t="n" s="4">
        <v>84.27</v>
      </c>
      <c r="O53" t="s" s="4">
        <v>395</v>
      </c>
      <c r="P53" t="s" s="4">
        <v>396</v>
      </c>
    </row>
    <row r="54" hidden="0" ht="30" customHeight="1" spans="1:1">
      <c r="A54" t="str" s="6">
        <f>HYPERLINK("https://www.ti.com.cn/product/cn/DLP4710LC", "DLP4710LC")</f>
      </c>
      <c r="B54" t="s" s="4">
        <v>397</v>
      </c>
      <c r="C54" t="str" s="6">
        <f>HYPERLINK("https://www.ti.com.cn/cn/lit/gpn/DLP4710LC", "PDF data sheet")</f>
      </c>
      <c r="D54" t="str" s="6">
        <f>HYPERLINK("https://www.ti.com.cn/document-viewer/cn/DLP4710LC/datasheet", "HTML data sheet")</f>
      </c>
      <c r="E54" t="s" s="4">
        <v>398</v>
      </c>
      <c r="F54" t="s" s="4">
        <v>399</v>
      </c>
      <c r="G54" t="s" s="4">
        <v>400</v>
      </c>
      <c r="H54" t="n" s="4">
        <v>0.47</v>
      </c>
      <c r="I54" t="s" s="4">
        <v>401</v>
      </c>
      <c r="J54" t="n" s="4">
        <v>130.24</v>
      </c>
      <c r="K54" t="s" s="4">
        <v>402</v>
      </c>
      <c r="L54" t="s" s="4">
        <v>403</v>
      </c>
      <c r="M54" t="n" s="4">
        <v>100</v>
      </c>
      <c r="N54" t="n" s="4">
        <v>269.5</v>
      </c>
      <c r="O54" t="s" s="4">
        <v>404</v>
      </c>
      <c r="P54" t="s" s="4">
        <v>405</v>
      </c>
    </row>
    <row r="55" hidden="0" ht="30" customHeight="1" spans="1:1">
      <c r="A55" t="str" s="6">
        <f>HYPERLINK("https://www.ti.com.cn/product/cn/DLP3010LC", "DLP3010LC")</f>
      </c>
      <c r="B55" t="s" s="4">
        <v>406</v>
      </c>
      <c r="C55" t="str" s="6">
        <f>HYPERLINK("https://www.ti.com.cn/cn/lit/gpn/DLP3010LC", "PDF data sheet")</f>
      </c>
      <c r="D55" t="str" s="6">
        <f>HYPERLINK("https://www.ti.com.cn/document-viewer/cn/DLP3010LC/datasheet", "HTML data sheet")</f>
      </c>
      <c r="E55" t="s" s="4">
        <v>407</v>
      </c>
      <c r="F55" t="s" s="4">
        <v>408</v>
      </c>
      <c r="G55" t="s" s="4">
        <v>409</v>
      </c>
      <c r="H55" t="n" s="4">
        <v>0.3</v>
      </c>
      <c r="I55" t="s" s="4">
        <v>410</v>
      </c>
      <c r="J55" t="n" s="4">
        <v>60.28</v>
      </c>
      <c r="K55" t="s" s="4">
        <v>411</v>
      </c>
      <c r="L55" t="s" s="4">
        <v>412</v>
      </c>
      <c r="M55" t="n" s="4">
        <v>57</v>
      </c>
      <c r="N55" t="n" s="4">
        <v>127.4</v>
      </c>
      <c r="O55" t="s" s="4">
        <v>413</v>
      </c>
      <c r="P55" t="s" s="4">
        <v>414</v>
      </c>
    </row>
    <row r="56" hidden="0" ht="30" customHeight="1" spans="1:1">
      <c r="A56" t="str" s="6">
        <f>HYPERLINK("https://www.ti.com.cn/product/cn/DLP9000XUV", "DLP9000XUV")</f>
      </c>
      <c r="B56" t="s" s="4">
        <v>415</v>
      </c>
      <c r="C56" t="str" s="6">
        <f>HYPERLINK("https://www.ti.com.cn/cn/lit/gpn/DLP9000XUV", "PDF data sheet")</f>
      </c>
      <c r="D56" t="s" s="6">
        <v>326</v>
      </c>
      <c r="E56" t="s" s="4">
        <v>416</v>
      </c>
      <c r="F56" t="s" s="4">
        <v>417</v>
      </c>
      <c r="G56" t="s" s="4">
        <v>418</v>
      </c>
      <c r="H56" t="n" s="4">
        <v>0.9</v>
      </c>
      <c r="I56" t="s" s="4">
        <v>419</v>
      </c>
      <c r="J56" t="n" s="4">
        <v>8637.893</v>
      </c>
      <c r="K56" t="s" s="4">
        <v>420</v>
      </c>
      <c r="L56" t="s" s="4">
        <v>421</v>
      </c>
      <c r="M56" t="n" s="4">
        <v>355</v>
      </c>
      <c r="N56" t="n" s="4">
        <v>1777.4656</v>
      </c>
      <c r="O56" t="s" s="4">
        <v>422</v>
      </c>
      <c r="P56" t="s" s="4">
        <v>423</v>
      </c>
    </row>
    <row r="57" hidden="0" ht="30" customHeight="1" spans="1:1">
      <c r="A57" t="str" s="6">
        <f>HYPERLINK("https://www.ti.com.cn/product/cn/DLP5534-Q1", "DLP5534-Q1")</f>
      </c>
      <c r="B57" t="s" s="4">
        <v>424</v>
      </c>
      <c r="C57" t="str" s="6">
        <f>HYPERLINK("https://www.ti.com.cn/cn/lit/gpn/DLP5534-Q1", "PDF data sheet")</f>
      </c>
      <c r="D57" t="str" s="6">
        <f>HYPERLINK("https://www.ti.com.cn/document-viewer/cn/DLP5534-Q1/datasheet", "HTML data sheet")</f>
      </c>
      <c r="E57" t="s" s="4">
        <v>425</v>
      </c>
      <c r="F57" t="s" s="4">
        <v>426</v>
      </c>
      <c r="G57" t="s" s="4">
        <v>427</v>
      </c>
      <c r="H57" t="n" s="4">
        <v>0.55</v>
      </c>
      <c r="I57" t="s" s="4">
        <v>428</v>
      </c>
      <c r="J57" t="n" s="4">
        <v>88</v>
      </c>
      <c r="K57" t="s" s="4">
        <v>429</v>
      </c>
      <c r="L57" t="s" s="4">
        <v>430</v>
      </c>
      <c r="M57" t="n" s="4">
        <v>149</v>
      </c>
      <c r="N57" t="n" s="4">
        <v>718.06</v>
      </c>
      <c r="O57" t="s" s="4">
        <v>431</v>
      </c>
      <c r="P57" t="s" s="4">
        <v>432</v>
      </c>
    </row>
    <row r="58" hidden="0" ht="30" customHeight="1" spans="1:1">
      <c r="A58" t="str" s="6">
        <f>HYPERLINK("https://www.ti.com.cn/product/cn/DLP3034-Q1", "DLP3034-Q1")</f>
      </c>
      <c r="B58" t="s" s="4">
        <v>433</v>
      </c>
      <c r="C58" t="str" s="6">
        <f>HYPERLINK("https://www.ti.com.cn/cn/lit/gpn/DLP3034-Q1", "PDF data sheet")</f>
      </c>
      <c r="D58" t="str" s="6">
        <f>HYPERLINK("https://www.ti.com.cn/document-viewer/cn/DLP3034-Q1/datasheet", "HTML data sheet")</f>
      </c>
      <c r="E58" t="s" s="4">
        <v>434</v>
      </c>
      <c r="F58" t="s" s="4">
        <v>435</v>
      </c>
      <c r="G58" t="s" s="4">
        <v>436</v>
      </c>
      <c r="H58" t="n" s="4">
        <v>0.3</v>
      </c>
      <c r="I58" t="s" s="4">
        <v>437</v>
      </c>
      <c r="J58" t="n" s="4">
        <v>44</v>
      </c>
      <c r="K58" t="s" s="4">
        <v>438</v>
      </c>
      <c r="L58" t="s" s="4">
        <v>439</v>
      </c>
      <c r="M58" t="n" s="4">
        <v>149</v>
      </c>
      <c r="N58" t="n" s="4">
        <v>718.06</v>
      </c>
      <c r="O58" t="s" s="4">
        <v>440</v>
      </c>
      <c r="P58" t="s" s="4">
        <v>441</v>
      </c>
    </row>
    <row r="59" hidden="0" ht="30" customHeight="1" spans="1:1">
      <c r="A59" t="str" s="6">
        <f>HYPERLINK("https://www.ti.com.cn/product/cn/DLP2000", "DLP2000")</f>
      </c>
      <c r="B59" t="s" s="4">
        <v>442</v>
      </c>
      <c r="C59" t="str" s="6">
        <f>HYPERLINK("https://www.ti.com.cn/cn/lit/gpn/DLP2000", "PDF data sheet")</f>
      </c>
      <c r="D59" t="str" s="6">
        <f>HYPERLINK("https://www.ti.com.cn/document-viewer/cn/DLP2000/datasheet", "HTML data sheet")</f>
      </c>
      <c r="E59" t="s" s="4">
        <v>443</v>
      </c>
      <c r="F59" t="s" s="4">
        <v>444</v>
      </c>
      <c r="G59" t="s" s="4">
        <v>445</v>
      </c>
      <c r="H59" t="n" s="4">
        <v>0.2</v>
      </c>
      <c r="I59" t="s" s="4">
        <v>446</v>
      </c>
      <c r="J59" t="n" s="4">
        <v>15.99</v>
      </c>
      <c r="K59" t="s" s="4">
        <v>447</v>
      </c>
      <c r="L59" t="s" s="4">
        <v>448</v>
      </c>
      <c r="M59" t="n" s="4">
        <v>42</v>
      </c>
      <c r="N59" t="n" s="4">
        <v>69.188</v>
      </c>
      <c r="O59" t="s" s="4">
        <v>449</v>
      </c>
      <c r="P59" t="s" s="4">
        <v>450</v>
      </c>
    </row>
    <row r="60" hidden="0" ht="30" customHeight="1" spans="1:1">
      <c r="A60" t="str" s="6">
        <f>HYPERLINK("https://www.ti.com.cn/product/cn/DLP230NP", "DLP230NP")</f>
      </c>
      <c r="B60" t="s" s="4">
        <v>451</v>
      </c>
      <c r="C60" t="str" s="6">
        <f>HYPERLINK("https://www.ti.com.cn/cn/lit/gpn/DLP230NP", "PDF data sheet")</f>
      </c>
      <c r="D60" t="str" s="6">
        <f>HYPERLINK("https://www.ti.com.cn/document-viewer/cn/DLP230NP/datasheet", "HTML data sheet")</f>
      </c>
      <c r="E60" t="s" s="4">
        <v>452</v>
      </c>
      <c r="F60" t="s" s="4">
        <v>453</v>
      </c>
      <c r="G60" t="s" s="4">
        <v>454</v>
      </c>
      <c r="H60" t="n" s="4">
        <v>0.23</v>
      </c>
      <c r="I60" t="s" s="4">
        <v>455</v>
      </c>
      <c r="J60" t="n" s="4">
        <v>24.03</v>
      </c>
      <c r="K60" t="s" s="4">
        <v>456</v>
      </c>
      <c r="L60" t="s" s="4">
        <v>457</v>
      </c>
      <c r="M60" t="n" s="4">
        <v>54</v>
      </c>
      <c r="N60" t="n" s="4">
        <v>99.456</v>
      </c>
      <c r="O60" t="s" s="4">
        <v>458</v>
      </c>
      <c r="P60" t="s" s="4">
        <v>459</v>
      </c>
    </row>
    <row r="61" hidden="0" ht="30" customHeight="1" spans="1:1">
      <c r="A61" t="str" s="6">
        <f>HYPERLINK("https://www.ti.com.cn/product/cn/DLPC3436", "DLPC3436")</f>
      </c>
      <c r="B61" t="s" s="4">
        <v>460</v>
      </c>
      <c r="C61" t="str" s="6">
        <f>HYPERLINK("https://www.ti.com.cn/cn/lit/gpn/DLPC3436", "PDF data sheet")</f>
      </c>
      <c r="D61" t="str" s="6">
        <f>HYPERLINK("https://www.ti.com.cn/document-viewer/cn/DLPC3436/datasheet", "HTML data sheet")</f>
      </c>
      <c r="E61" t="s" s="4">
        <v>461</v>
      </c>
      <c r="F61" t="s" s="4">
        <v>462</v>
      </c>
      <c r="G61" t="s" s="4">
        <v>463</v>
      </c>
      <c r="H61" t="s" s="4">
        <v/>
      </c>
      <c r="I61" t="s" s="4">
        <v>464</v>
      </c>
      <c r="J61" t="n" s="4">
        <v>6.1</v>
      </c>
      <c r="K61" t="s" s="4">
        <v>465</v>
      </c>
      <c r="L61" t="s" s="4">
        <v>466</v>
      </c>
      <c r="M61" t="n" s="4">
        <v>176</v>
      </c>
      <c r="N61" t="n" s="4">
        <v>49</v>
      </c>
      <c r="O61" t="s" s="4">
        <v>467</v>
      </c>
      <c r="P61" t="s" s="4">
        <v>468</v>
      </c>
    </row>
    <row r="62" hidden="0" ht="30" customHeight="1" spans="1:1">
      <c r="A62" t="str" s="6">
        <f>HYPERLINK("https://www.ti.com.cn/product/cn/DLP470NE", "DLP470NE")</f>
      </c>
      <c r="B62" t="s" s="4">
        <v>469</v>
      </c>
      <c r="C62" t="str" s="6">
        <f>HYPERLINK("https://www.ti.com.cn/cn/lit/gpn/DLP470NE", "PDF data sheet")</f>
      </c>
      <c r="D62" t="str" s="6">
        <f>HYPERLINK("https://www.ti.com.cn/document-viewer/cn/DLP470NE/datasheet", "HTML data sheet")</f>
      </c>
      <c r="E62" t="s" s="4">
        <v>470</v>
      </c>
      <c r="F62" t="s" s="4">
        <v>471</v>
      </c>
      <c r="G62" t="s" s="4">
        <v>472</v>
      </c>
      <c r="H62" t="n" s="4">
        <v>0.47</v>
      </c>
      <c r="I62" t="s" s="4">
        <v>473</v>
      </c>
      <c r="J62" t="n" s="4">
        <v>174.29</v>
      </c>
      <c r="K62" t="s" s="4">
        <v>474</v>
      </c>
      <c r="L62" t="s" s="4">
        <v>475</v>
      </c>
      <c r="M62" t="n" s="4">
        <v>257</v>
      </c>
      <c r="N62" t="n" s="4">
        <v>718.06</v>
      </c>
      <c r="O62" t="s" s="4">
        <v>476</v>
      </c>
      <c r="P62" t="s" s="4">
        <v>477</v>
      </c>
    </row>
    <row r="63" hidden="0" ht="30" customHeight="1" spans="1:1">
      <c r="A63" t="str" s="6">
        <f>HYPERLINK("https://www.ti.com.cn/product/cn/DLP470TE", "DLP470TE")</f>
      </c>
      <c r="B63" t="s" s="4">
        <v>478</v>
      </c>
      <c r="C63" t="str" s="6">
        <f>HYPERLINK("https://www.ti.com.cn/cn/lit/gpn/DLP470TE", "PDF data sheet")</f>
      </c>
      <c r="D63" t="str" s="6">
        <f>HYPERLINK("https://www.ti.com.cn/document-viewer/cn/DLP470TE/datasheet", "HTML data sheet")</f>
      </c>
      <c r="E63" t="s" s="4">
        <v>479</v>
      </c>
      <c r="F63" t="s" s="4">
        <v>480</v>
      </c>
      <c r="G63" t="s" s="4">
        <v>481</v>
      </c>
      <c r="H63" t="n" s="4">
        <v>0.47</v>
      </c>
      <c r="I63" t="s" s="4">
        <v>482</v>
      </c>
      <c r="J63" t="n" s="4">
        <v>209.148</v>
      </c>
      <c r="K63" t="s" s="4">
        <v>483</v>
      </c>
      <c r="L63" t="s" s="4">
        <v>484</v>
      </c>
      <c r="M63" t="n" s="4">
        <v>257</v>
      </c>
      <c r="N63" t="n" s="4">
        <v>718.06</v>
      </c>
      <c r="O63" t="s" s="4">
        <v>485</v>
      </c>
      <c r="P63" t="s" s="4">
        <v>486</v>
      </c>
    </row>
    <row r="64" hidden="0" ht="30" customHeight="1" spans="1:1">
      <c r="A64" t="str" s="6">
        <f>HYPERLINK("https://www.ti.com.cn/product/cn/DLPC3479", "DLPC3479")</f>
      </c>
      <c r="B64" t="s" s="4">
        <v>487</v>
      </c>
      <c r="C64" t="str" s="6">
        <f>HYPERLINK("https://www.ti.com.cn/cn/lit/gpn/DLPC3479", "PDF data sheet")</f>
      </c>
      <c r="D64" t="str" s="6">
        <f>HYPERLINK("https://www.ti.com.cn/document-viewer/cn/DLPC3479/datasheet", "HTML data sheet")</f>
      </c>
      <c r="E64" t="s" s="4">
        <v>488</v>
      </c>
      <c r="F64" t="s" s="4">
        <v>489</v>
      </c>
      <c r="G64" t="s" s="4">
        <v>490</v>
      </c>
      <c r="H64" t="s" s="4">
        <v/>
      </c>
      <c r="I64" t="s" s="4">
        <v>491</v>
      </c>
      <c r="J64" t="n" s="4">
        <v>29.91</v>
      </c>
      <c r="K64" t="s" s="4">
        <v>492</v>
      </c>
      <c r="L64" t="s" s="4">
        <v>493</v>
      </c>
      <c r="M64" t="n" s="4">
        <v>201</v>
      </c>
      <c r="N64" t="n" s="4">
        <v>169</v>
      </c>
      <c r="O64" t="s" s="4">
        <v>494</v>
      </c>
      <c r="P64" t="s" s="4">
        <v>495</v>
      </c>
    </row>
    <row r="65" hidden="0" ht="30" customHeight="1" spans="1:1">
      <c r="A65" t="str" s="6">
        <f>HYPERLINK("https://www.ti.com.cn/product/cn/DLP2010NIR", "DLP2010NIR")</f>
      </c>
      <c r="B65" t="s" s="4">
        <v>496</v>
      </c>
      <c r="C65" t="str" s="6">
        <f>HYPERLINK("https://www.ti.com.cn/cn/lit/gpn/DLP2010NIR", "PDF data sheet")</f>
      </c>
      <c r="D65" t="str" s="6">
        <f>HYPERLINK("https://www.ti.com.cn/document-viewer/cn/DLP2010NIR/datasheet", "HTML data sheet")</f>
      </c>
      <c r="E65" t="s" s="4">
        <v>497</v>
      </c>
      <c r="F65" t="s" s="4">
        <v>498</v>
      </c>
      <c r="G65" t="s" s="4">
        <v>499</v>
      </c>
      <c r="H65" t="n" s="4">
        <v>0.2</v>
      </c>
      <c r="I65" t="s" s="4">
        <v>500</v>
      </c>
      <c r="J65" t="n" s="4">
        <v>121</v>
      </c>
      <c r="K65" t="s" s="4">
        <v>501</v>
      </c>
      <c r="L65" t="s" s="4">
        <v>502</v>
      </c>
      <c r="M65" t="n" s="4">
        <v>40</v>
      </c>
      <c r="N65" t="n" s="4">
        <v>84.27</v>
      </c>
      <c r="O65" t="s" s="4">
        <v>503</v>
      </c>
      <c r="P65" t="s" s="4">
        <v>504</v>
      </c>
    </row>
    <row r="66" hidden="0" ht="30" customHeight="1" spans="1:1">
      <c r="A66" t="str" s="6">
        <f>HYPERLINK("https://www.ti.com.cn/product/cn/DLP650LNIR", "DLP650LNIR")</f>
      </c>
      <c r="B66" t="s" s="4">
        <v>505</v>
      </c>
      <c r="C66" t="str" s="6">
        <f>HYPERLINK("https://www.ti.com.cn/cn/lit/gpn/DLP650LNIR", "PDF data sheet")</f>
      </c>
      <c r="D66" t="str" s="6">
        <f>HYPERLINK("https://www.ti.com.cn/document-viewer/cn/DLP650LNIR/datasheet", "HTML data sheet")</f>
      </c>
      <c r="E66" t="s" s="4">
        <v>506</v>
      </c>
      <c r="F66" t="s" s="4">
        <v>507</v>
      </c>
      <c r="G66" t="s" s="4">
        <v>508</v>
      </c>
      <c r="H66" t="n" s="4">
        <v>0.65</v>
      </c>
      <c r="I66" t="s" s="4">
        <v>509</v>
      </c>
      <c r="J66" t="n" s="4">
        <v>1715.64</v>
      </c>
      <c r="K66" t="s" s="4">
        <v>510</v>
      </c>
      <c r="L66" t="s" s="4">
        <v>511</v>
      </c>
      <c r="M66" t="n" s="4">
        <v>149</v>
      </c>
      <c r="N66" t="n" s="4">
        <v>718.06</v>
      </c>
      <c r="O66" t="s" s="4">
        <v>512</v>
      </c>
      <c r="P66" t="s" s="4">
        <v>513</v>
      </c>
    </row>
    <row r="67" hidden="0" ht="30" customHeight="1" spans="1:1">
      <c r="A67" t="str" s="6">
        <f>HYPERLINK("https://www.ti.com.cn/product/cn/DLP3310", "DLP3310")</f>
      </c>
      <c r="B67" t="s" s="4">
        <v>514</v>
      </c>
      <c r="C67" t="str" s="6">
        <f>HYPERLINK("https://www.ti.com.cn/cn/lit/gpn/DLP3310", "PDF data sheet")</f>
      </c>
      <c r="D67" t="str" s="6">
        <f>HYPERLINK("https://www.ti.com.cn/document-viewer/cn/DLP3310/datasheet", "HTML data sheet")</f>
      </c>
      <c r="E67" t="s" s="4">
        <v>515</v>
      </c>
      <c r="F67" t="s" s="4">
        <v>516</v>
      </c>
      <c r="G67" t="s" s="4">
        <v>517</v>
      </c>
      <c r="H67" t="n" s="4">
        <v>0.33</v>
      </c>
      <c r="I67" t="s" s="4">
        <v>518</v>
      </c>
      <c r="J67" t="n" s="4">
        <v>61</v>
      </c>
      <c r="K67" t="s" s="4">
        <v>519</v>
      </c>
      <c r="L67" t="s" s="4">
        <v>520</v>
      </c>
      <c r="M67" t="n" s="4">
        <v>92</v>
      </c>
      <c r="N67" t="n" s="4">
        <v>138.6</v>
      </c>
      <c r="O67" t="s" s="4">
        <v>521</v>
      </c>
      <c r="P67" t="s" s="4">
        <v>522</v>
      </c>
    </row>
    <row r="68" hidden="0" ht="30" customHeight="1" spans="1:1">
      <c r="A68" t="str" s="6">
        <f>HYPERLINK("https://www.ti.com.cn/product/cn/DLP4500NIR", "DLP4500NIR")</f>
      </c>
      <c r="B68" t="s" s="4">
        <v>523</v>
      </c>
      <c r="C68" t="str" s="6">
        <f>HYPERLINK("https://www.ti.com.cn/cn/lit/gpn/DLP4500NIR", "PDF data sheet")</f>
      </c>
      <c r="D68" t="str" s="6">
        <f>HYPERLINK("https://www.ti.com.cn/document-viewer/cn/DLP4500NIR/datasheet", "HTML data sheet")</f>
      </c>
      <c r="E68" t="s" s="4">
        <v>524</v>
      </c>
      <c r="F68" t="s" s="4">
        <v>525</v>
      </c>
      <c r="G68" t="s" s="4">
        <v>526</v>
      </c>
      <c r="H68" t="n" s="4">
        <v>0.45</v>
      </c>
      <c r="I68" t="s" s="4">
        <v>527</v>
      </c>
      <c r="J68" t="n" s="4">
        <v>208.13</v>
      </c>
      <c r="K68" t="s" s="4">
        <v>528</v>
      </c>
      <c r="L68" t="s" s="4">
        <v>529</v>
      </c>
      <c r="M68" t="n" s="4">
        <v>98</v>
      </c>
      <c r="N68" t="n" s="4">
        <v>188.37</v>
      </c>
      <c r="O68" t="s" s="4">
        <v>530</v>
      </c>
      <c r="P68" t="s" s="4">
        <v>531</v>
      </c>
    </row>
    <row r="69" hidden="0" ht="30" customHeight="1" spans="1:1">
      <c r="A69" t="str" s="6">
        <f>HYPERLINK("https://www.ti.com.cn/product/cn/DLP4710", "DLP4710")</f>
      </c>
      <c r="B69" t="s" s="4">
        <v>532</v>
      </c>
      <c r="C69" t="str" s="6">
        <f>HYPERLINK("https://www.ti.com.cn/cn/lit/gpn/DLP4710", "PDF data sheet")</f>
      </c>
      <c r="D69" t="str" s="6">
        <f>HYPERLINK("https://www.ti.com.cn/document-viewer/cn/DLP4710/datasheet", "HTML data sheet")</f>
      </c>
      <c r="E69" t="s" s="4">
        <v>533</v>
      </c>
      <c r="F69" t="s" s="4">
        <v>534</v>
      </c>
      <c r="G69" t="s" s="4">
        <v>535</v>
      </c>
      <c r="H69" t="n" s="4">
        <v>0.47</v>
      </c>
      <c r="I69" t="s" s="4">
        <v>536</v>
      </c>
      <c r="J69" t="n" s="4">
        <v>130.24</v>
      </c>
      <c r="K69" t="s" s="4">
        <v>537</v>
      </c>
      <c r="L69" t="s" s="4">
        <v>538</v>
      </c>
      <c r="M69" t="n" s="4">
        <v>100</v>
      </c>
      <c r="N69" t="n" s="4">
        <v>269.5</v>
      </c>
      <c r="O69" t="s" s="4">
        <v>539</v>
      </c>
      <c r="P69" t="s" s="4">
        <v>540</v>
      </c>
    </row>
    <row r="70" hidden="0" ht="30" customHeight="1" spans="1:1">
      <c r="A70" t="str" s="6">
        <f>HYPERLINK("https://www.ti.com.cn/product/cn/DLP230GP", "DLP230GP")</f>
      </c>
      <c r="B70" t="s" s="4">
        <v>541</v>
      </c>
      <c r="C70" t="str" s="6">
        <f>HYPERLINK("https://www.ti.com.cn/cn/lit/gpn/DLP230GP", "PDF data sheet")</f>
      </c>
      <c r="D70" t="str" s="6">
        <f>HYPERLINK("https://www.ti.com.cn/document-viewer/cn/DLP230GP/datasheet", "HTML data sheet")</f>
      </c>
      <c r="E70" t="s" s="4">
        <v>542</v>
      </c>
      <c r="F70" t="s" s="4">
        <v>543</v>
      </c>
      <c r="G70" t="s" s="4">
        <v>544</v>
      </c>
      <c r="H70" t="n" s="4">
        <v>0.23</v>
      </c>
      <c r="I70" t="s" s="4">
        <v>545</v>
      </c>
      <c r="J70" t="n" s="4">
        <v>25</v>
      </c>
      <c r="K70" t="s" s="4">
        <v>546</v>
      </c>
      <c r="L70" t="s" s="4">
        <v>547</v>
      </c>
      <c r="M70" t="n" s="4">
        <v>54</v>
      </c>
      <c r="N70" t="n" s="4">
        <v>99.456</v>
      </c>
      <c r="O70" t="s" s="4">
        <v>548</v>
      </c>
      <c r="P70" t="s" s="4">
        <v>549</v>
      </c>
    </row>
    <row r="71" hidden="0" ht="30" customHeight="1" spans="1:1">
      <c r="A71" t="str" s="6">
        <f>HYPERLINK("https://www.ti.com.cn/product/cn/DLP2010", "DLP2010")</f>
      </c>
      <c r="B71" t="s" s="4">
        <v>550</v>
      </c>
      <c r="C71" t="str" s="6">
        <f>HYPERLINK("https://www.ti.com.cn/cn/lit/gpn/DLP2010", "PDF data sheet")</f>
      </c>
      <c r="D71" t="str" s="6">
        <f>HYPERLINK("https://www.ti.com.cn/document-viewer/cn/DLP2010/datasheet", "HTML data sheet")</f>
      </c>
      <c r="E71" t="s" s="4">
        <v>551</v>
      </c>
      <c r="F71" t="s" s="4">
        <v>552</v>
      </c>
      <c r="G71" t="s" s="4">
        <v>553</v>
      </c>
      <c r="H71" t="n" s="4">
        <v>0.2</v>
      </c>
      <c r="I71" t="s" s="4">
        <v>554</v>
      </c>
      <c r="J71" t="n" s="4">
        <v>22</v>
      </c>
      <c r="K71" t="s" s="4">
        <v>555</v>
      </c>
      <c r="L71" t="s" s="4">
        <v>556</v>
      </c>
      <c r="M71" t="n" s="4">
        <v>40</v>
      </c>
      <c r="N71" t="n" s="4">
        <v>84.27</v>
      </c>
      <c r="O71" t="s" s="4">
        <v>557</v>
      </c>
      <c r="P71" t="s" s="4">
        <v>558</v>
      </c>
    </row>
    <row r="72" hidden="0" ht="30" customHeight="1" spans="1:1">
      <c r="A72" t="str" s="6">
        <f>HYPERLINK("https://www.ti.com.cn/product/cn/DLP230KP", "DLP230KP")</f>
      </c>
      <c r="B72" t="s" s="4">
        <v>559</v>
      </c>
      <c r="C72" t="str" s="6">
        <f>HYPERLINK("https://www.ti.com.cn/cn/lit/gpn/DLP230KP", "PDF data sheet")</f>
      </c>
      <c r="D72" t="str" s="6">
        <f>HYPERLINK("https://www.ti.com.cn/document-viewer/cn/DLP230KP/datasheet", "HTML data sheet")</f>
      </c>
      <c r="E72" t="s" s="4">
        <v>560</v>
      </c>
      <c r="F72" t="s" s="4">
        <v>561</v>
      </c>
      <c r="G72" t="s" s="4">
        <v>562</v>
      </c>
      <c r="H72" t="n" s="4">
        <v>0.23</v>
      </c>
      <c r="I72" t="s" s="4">
        <v>563</v>
      </c>
      <c r="J72" t="n" s="4">
        <v>26</v>
      </c>
      <c r="K72" t="s" s="4">
        <v>564</v>
      </c>
      <c r="L72" t="s" s="4">
        <v>565</v>
      </c>
      <c r="M72" t="n" s="4">
        <v>54</v>
      </c>
      <c r="N72" t="n" s="4">
        <v>99.456</v>
      </c>
      <c r="O72" t="s" s="4">
        <v>566</v>
      </c>
      <c r="P72" t="s" s="4">
        <v>567</v>
      </c>
    </row>
    <row r="73" hidden="0" ht="30" customHeight="1" spans="1:1">
      <c r="A73" t="str" s="6">
        <f>HYPERLINK("https://www.ti.com.cn/product/cn/DLPC3434", "DLPC3434")</f>
      </c>
      <c r="B73" t="s" s="4">
        <v>568</v>
      </c>
      <c r="C73" t="str" s="6">
        <f>HYPERLINK("https://www.ti.com.cn/cn/lit/gpn/DLPC3434", "PDF data sheet")</f>
      </c>
      <c r="D73" t="str" s="6">
        <f>HYPERLINK("https://www.ti.com.cn/document-viewer/cn/DLPC3434/datasheet", "HTML data sheet")</f>
      </c>
      <c r="E73" t="s" s="4">
        <v>569</v>
      </c>
      <c r="F73" t="s" s="4">
        <v>570</v>
      </c>
      <c r="G73" t="s" s="4">
        <v>571</v>
      </c>
      <c r="H73" t="s" s="4">
        <v/>
      </c>
      <c r="I73" t="s" s="4">
        <v>572</v>
      </c>
      <c r="J73" t="n" s="4">
        <v>11</v>
      </c>
      <c r="K73" t="s" s="4">
        <v>573</v>
      </c>
      <c r="L73" t="s" s="4">
        <v>574</v>
      </c>
      <c r="M73" t="n" s="4">
        <v>176</v>
      </c>
      <c r="N73" t="n" s="4">
        <v>49</v>
      </c>
      <c r="O73" t="s" s="4">
        <v>575</v>
      </c>
      <c r="P73" t="s" s="4">
        <v>576</v>
      </c>
    </row>
    <row r="74" hidden="0" ht="30" customHeight="1" spans="1:1">
      <c r="A74" t="str" s="6">
        <f>HYPERLINK("https://www.ti.com.cn/product/cn/TPS99001-Q1", "TPS99001-Q1")</f>
      </c>
      <c r="B74" t="s" s="4">
        <v>577</v>
      </c>
      <c r="C74" t="str" s="6">
        <f>HYPERLINK("https://www.ti.com.cn/cn/lit/gpn/TPS99001-Q1", "PDF data sheet")</f>
      </c>
      <c r="D74" t="s" s="6">
        <v>326</v>
      </c>
      <c r="E74" t="s" s="4">
        <v>578</v>
      </c>
      <c r="F74" t="s" s="4">
        <v>579</v>
      </c>
      <c r="G74" t="s" s="4">
        <v/>
      </c>
      <c r="H74" t="s" s="4">
        <v/>
      </c>
      <c r="I74" t="s" s="4">
        <v>580</v>
      </c>
      <c r="J74" t="n" s="4">
        <v>6.175</v>
      </c>
      <c r="K74" t="s" s="4">
        <v>581</v>
      </c>
      <c r="L74" t="s" s="4">
        <v>582</v>
      </c>
      <c r="M74" t="n" s="4">
        <v>100</v>
      </c>
      <c r="N74" t="n" s="4">
        <v>256</v>
      </c>
      <c r="O74" t="s" s="4">
        <v>583</v>
      </c>
      <c r="P74" t="s" s="4">
        <v>584</v>
      </c>
    </row>
    <row r="75" hidden="0" ht="30" customHeight="1" spans="1:1">
      <c r="A75" t="str" s="6">
        <f>HYPERLINK("https://www.ti.com.cn/product/cn/DLPC3470", "DLPC3470")</f>
      </c>
      <c r="B75" t="s" s="4">
        <v>585</v>
      </c>
      <c r="C75" t="str" s="6">
        <f>HYPERLINK("https://www.ti.com.cn/cn/lit/gpn/DLPC3470", "PDF data sheet")</f>
      </c>
      <c r="D75" t="str" s="6">
        <f>HYPERLINK("https://www.ti.com.cn/document-viewer/cn/DLPC3470/datasheet", "HTML data sheet")</f>
      </c>
      <c r="E75" t="s" s="4">
        <v>586</v>
      </c>
      <c r="F75" t="s" s="4">
        <v>587</v>
      </c>
      <c r="G75" t="s" s="4">
        <v>588</v>
      </c>
      <c r="H75" t="s" s="4">
        <v/>
      </c>
      <c r="I75" t="s" s="4">
        <v>589</v>
      </c>
      <c r="J75" t="n" s="4">
        <v>26.4</v>
      </c>
      <c r="K75" t="s" s="4">
        <v>590</v>
      </c>
      <c r="L75" t="s" s="4">
        <v>591</v>
      </c>
      <c r="M75" t="n" s="4">
        <v>201</v>
      </c>
      <c r="N75" t="n" s="4">
        <v>169</v>
      </c>
      <c r="O75" t="s" s="4">
        <v>592</v>
      </c>
      <c r="P75" t="s" s="4">
        <v>593</v>
      </c>
    </row>
    <row r="76" hidden="0" ht="30" customHeight="1" spans="1:1">
      <c r="A76" t="str" s="6">
        <f>HYPERLINK("https://www.ti.com.cn/product/cn/DLPC3478", "DLPC3478")</f>
      </c>
      <c r="B76" t="s" s="4">
        <v>594</v>
      </c>
      <c r="C76" t="str" s="6">
        <f>HYPERLINK("https://www.ti.com.cn/cn/lit/gpn/DLPC3478", "PDF data sheet")</f>
      </c>
      <c r="D76" t="str" s="6">
        <f>HYPERLINK("https://www.ti.com.cn/document-viewer/cn/DLPC3478/datasheet", "HTML data sheet")</f>
      </c>
      <c r="E76" t="s" s="4">
        <v>595</v>
      </c>
      <c r="F76" t="s" s="4">
        <v>596</v>
      </c>
      <c r="G76" t="s" s="4">
        <v>597</v>
      </c>
      <c r="H76" t="s" s="4">
        <v/>
      </c>
      <c r="I76" t="s" s="4">
        <v>598</v>
      </c>
      <c r="J76" t="n" s="4">
        <v>29.91</v>
      </c>
      <c r="K76" t="s" s="4">
        <v>599</v>
      </c>
      <c r="L76" t="s" s="4">
        <v>600</v>
      </c>
      <c r="M76" t="n" s="4">
        <v>201</v>
      </c>
      <c r="N76" t="n" s="4">
        <v>169</v>
      </c>
      <c r="O76" t="s" s="4">
        <v>601</v>
      </c>
      <c r="P76" t="s" s="4">
        <v>602</v>
      </c>
    </row>
    <row r="77" hidden="0" ht="30" customHeight="1" spans="1:1">
      <c r="A77" t="str" s="6">
        <f>HYPERLINK("https://www.ti.com.cn/product/cn/DLP670RE", "DLP670RE")</f>
      </c>
      <c r="B77" t="s" s="4">
        <v>603</v>
      </c>
      <c r="C77" t="str" s="6">
        <f>HYPERLINK("https://www.ti.com.cn/cn/lit/gpn/DLP670RE", "PDF data sheet")</f>
      </c>
      <c r="D77" t="str" s="6">
        <f>HYPERLINK("https://www.ti.com.cn/document-viewer/cn/DLP670RE/datasheet", "HTML data sheet")</f>
      </c>
      <c r="E77" t="s" s="4">
        <v>604</v>
      </c>
      <c r="F77" t="s" s="4">
        <v>605</v>
      </c>
      <c r="G77" t="s" s="4">
        <v>606</v>
      </c>
      <c r="H77" t="n" s="4">
        <v>0.67</v>
      </c>
      <c r="I77" t="s" s="4">
        <v>607</v>
      </c>
      <c r="J77" t="n" s="4">
        <v>250</v>
      </c>
      <c r="K77" t="s" s="4">
        <v>608</v>
      </c>
      <c r="L77" t="s" s="4">
        <v>609</v>
      </c>
      <c r="M77" t="n" s="4">
        <v>350</v>
      </c>
      <c r="N77" t="n" s="4">
        <v>1127</v>
      </c>
      <c r="O77" t="s" s="4">
        <v>610</v>
      </c>
      <c r="P77" t="s" s="4">
        <v>611</v>
      </c>
    </row>
    <row r="78" hidden="0" ht="30" customHeight="1" spans="1:1">
      <c r="A78" t="str" s="6">
        <f>HYPERLINK("https://www.ti.com.cn/product/cn/DLP550HE", "DLP550HE")</f>
      </c>
      <c r="B78" t="s" s="4">
        <v>612</v>
      </c>
      <c r="C78" t="str" s="6">
        <f>HYPERLINK("https://www.ti.com.cn/cn/lit/gpn/DLP550HE", "PDF data sheet")</f>
      </c>
      <c r="D78" t="str" s="6">
        <f>HYPERLINK("https://www.ti.com.cn/document-viewer/cn/DLP550HE/datasheet", "HTML data sheet")</f>
      </c>
      <c r="E78" t="s" s="4">
        <v>613</v>
      </c>
      <c r="F78" t="s" s="4">
        <v>614</v>
      </c>
      <c r="G78" t="s" s="4">
        <v>615</v>
      </c>
      <c r="H78" t="n" s="4">
        <v>0.55</v>
      </c>
      <c r="I78" t="s" s="4">
        <v>616</v>
      </c>
      <c r="J78" t="n" s="4">
        <v>80.932</v>
      </c>
      <c r="K78" t="s" s="4">
        <v>617</v>
      </c>
      <c r="L78" t="s" s="4">
        <v>618</v>
      </c>
      <c r="M78" t="n" s="4">
        <v>149</v>
      </c>
      <c r="N78" t="n" s="4">
        <v>718.06</v>
      </c>
      <c r="O78" t="s" s="4">
        <v>619</v>
      </c>
      <c r="P78" t="s" s="4">
        <v>620</v>
      </c>
    </row>
    <row r="79" hidden="0" ht="30" customHeight="1" spans="1:1">
      <c r="A79" t="str" s="6">
        <f>HYPERLINK("https://www.ti.com.cn/product/cn/DLP480RE", "DLP480RE")</f>
      </c>
      <c r="B79" t="s" s="4">
        <v>621</v>
      </c>
      <c r="C79" t="str" s="6">
        <f>HYPERLINK("https://www.ti.com.cn/cn/lit/gpn/DLP480RE", "PDF data sheet")</f>
      </c>
      <c r="D79" t="str" s="6">
        <f>HYPERLINK("https://www.ti.com.cn/document-viewer/cn/DLP480RE/datasheet", "HTML data sheet")</f>
      </c>
      <c r="E79" t="s" s="4">
        <v>622</v>
      </c>
      <c r="F79" t="s" s="4">
        <v>623</v>
      </c>
      <c r="G79" t="s" s="4">
        <v>624</v>
      </c>
      <c r="H79" t="n" s="4">
        <v>0.48</v>
      </c>
      <c r="I79" t="s" s="4">
        <v>625</v>
      </c>
      <c r="J79" t="n" s="4">
        <v>145.2</v>
      </c>
      <c r="K79" t="s" s="4">
        <v>626</v>
      </c>
      <c r="L79" t="s" s="4">
        <v>627</v>
      </c>
      <c r="M79" t="n" s="4">
        <v>257</v>
      </c>
      <c r="N79" t="n" s="4">
        <v>718.06</v>
      </c>
      <c r="O79" t="s" s="4">
        <v>628</v>
      </c>
      <c r="P79" t="s" s="4">
        <v>629</v>
      </c>
    </row>
    <row r="80" hidden="0" ht="30" customHeight="1" spans="1:1">
      <c r="A80" t="str" s="6">
        <f>HYPERLINK("https://www.ti.com.cn/product/cn/DLP5530-Q1", "DLP5530-Q1")</f>
      </c>
      <c r="B80" t="s" s="4">
        <v>630</v>
      </c>
      <c r="C80" t="str" s="6">
        <f>HYPERLINK("https://www.ti.com.cn/cn/lit/gpn/DLP5530-Q1", "PDF data sheet")</f>
      </c>
      <c r="D80" t="str" s="6">
        <f>HYPERLINK("https://www.ti.com.cn/document-viewer/cn/DLP5530-Q1/datasheet", "HTML data sheet")</f>
      </c>
      <c r="E80" t="s" s="4">
        <v>631</v>
      </c>
      <c r="F80" t="s" s="4">
        <v>632</v>
      </c>
      <c r="G80" t="s" s="4">
        <v>633</v>
      </c>
      <c r="H80" t="n" s="4">
        <v>0.55</v>
      </c>
      <c r="I80" t="s" s="4">
        <v>634</v>
      </c>
      <c r="J80" t="n" s="4">
        <v>128.48</v>
      </c>
      <c r="K80" t="s" s="4">
        <v>635</v>
      </c>
      <c r="L80" t="s" s="4">
        <v>636</v>
      </c>
      <c r="M80" t="n" s="4">
        <v>149</v>
      </c>
      <c r="N80" t="n" s="4">
        <v>718.06</v>
      </c>
      <c r="O80" t="s" s="4">
        <v>637</v>
      </c>
      <c r="P80" t="s" s="4">
        <v>638</v>
      </c>
    </row>
    <row r="81" hidden="0" ht="30" customHeight="1" spans="1:1">
      <c r="A81" t="str" s="6">
        <f>HYPERLINK("https://www.ti.com.cn/product/cn/DLP5531-Q1", "DLP5531-Q1")</f>
      </c>
      <c r="B81" t="s" s="4">
        <v>639</v>
      </c>
      <c r="C81" t="str" s="6">
        <f>HYPERLINK("https://www.ti.com.cn/cn/lit/gpn/DLP5531-Q1", "PDF data sheet")</f>
      </c>
      <c r="D81" t="str" s="6">
        <f>HYPERLINK("https://www.ti.com.cn/document-viewer/cn/DLP5531-Q1/datasheet", "HTML data sheet")</f>
      </c>
      <c r="E81" t="s" s="4">
        <v>640</v>
      </c>
      <c r="F81" t="s" s="4">
        <v>641</v>
      </c>
      <c r="G81" t="s" s="4">
        <v>642</v>
      </c>
      <c r="H81" t="n" s="4">
        <v>0.55</v>
      </c>
      <c r="I81" t="s" s="4">
        <v>643</v>
      </c>
      <c r="J81" t="n" s="4">
        <v>128.48</v>
      </c>
      <c r="K81" t="s" s="4">
        <v>644</v>
      </c>
      <c r="L81" t="s" s="4">
        <v>645</v>
      </c>
      <c r="M81" t="n" s="4">
        <v>149</v>
      </c>
      <c r="N81" t="n" s="4">
        <v>718.06</v>
      </c>
      <c r="O81" t="s" s="4">
        <v>646</v>
      </c>
      <c r="P81" t="s" s="4">
        <v>647</v>
      </c>
    </row>
    <row r="82" hidden="0" ht="30" customHeight="1" spans="1:1">
      <c r="A82" t="str" s="6">
        <f>HYPERLINK("https://www.ti.com.cn/product/cn/DLPC230-Q1", "DLPC230-Q1")</f>
      </c>
      <c r="B82" t="s" s="4">
        <v>648</v>
      </c>
      <c r="C82" t="str" s="6">
        <f>HYPERLINK("https://www.ti.com.cn/cn/lit/gpn/DLPC230-Q1", "PDF data sheet")</f>
      </c>
      <c r="D82" t="str" s="6">
        <f>HYPERLINK("https://www.ti.com.cn/document-viewer/cn/DLPC230-Q1/datasheet", "HTML data sheet")</f>
      </c>
      <c r="E82" t="s" s="4">
        <v>649</v>
      </c>
      <c r="F82" t="s" s="4">
        <v>650</v>
      </c>
      <c r="G82" t="s" s="4">
        <v>651</v>
      </c>
      <c r="H82" t="s" s="4">
        <v/>
      </c>
      <c r="I82" t="s" s="4">
        <v>652</v>
      </c>
      <c r="J82" t="n" s="4">
        <v>19.008</v>
      </c>
      <c r="K82" t="s" s="4">
        <v>653</v>
      </c>
      <c r="L82" t="s" s="4">
        <v>654</v>
      </c>
      <c r="M82" t="n" s="4">
        <v>324</v>
      </c>
      <c r="N82" t="s" s="4">
        <v>655</v>
      </c>
      <c r="O82" t="s" s="4">
        <v>656</v>
      </c>
      <c r="P82" t="s" s="4">
        <v>657</v>
      </c>
    </row>
    <row r="83" hidden="0" ht="30" customHeight="1" spans="1:1">
      <c r="A83" t="str" s="6">
        <f>HYPERLINK("https://www.ti.com.cn/product/cn/DLPA4000", "DLPA4000")</f>
      </c>
      <c r="B83" t="s" s="4">
        <v>658</v>
      </c>
      <c r="C83" t="str" s="6">
        <f>HYPERLINK("https://www.ti.com.cn/cn/lit/gpn/DLPA4000", "PDF data sheet")</f>
      </c>
      <c r="D83" t="str" s="6">
        <f>HYPERLINK("https://www.ti.com.cn/document-viewer/cn/DLPA4000/datasheet", "HTML data sheet")</f>
      </c>
      <c r="E83" t="s" s="4">
        <v>659</v>
      </c>
      <c r="F83" t="s" s="4">
        <v/>
      </c>
      <c r="G83" t="s" s="4">
        <v/>
      </c>
      <c r="H83" t="s" s="4">
        <v/>
      </c>
      <c r="I83" t="s" s="4">
        <v>660</v>
      </c>
      <c r="J83" t="n" s="4">
        <v>6.204</v>
      </c>
      <c r="K83" t="s" s="4">
        <v>661</v>
      </c>
      <c r="L83" t="s" s="4">
        <v>662</v>
      </c>
      <c r="M83" t="n" s="4">
        <v>100</v>
      </c>
      <c r="N83" t="n" s="4">
        <v>256</v>
      </c>
      <c r="O83" t="s" s="4">
        <v>663</v>
      </c>
      <c r="P83" t="s" s="4">
        <v>664</v>
      </c>
    </row>
    <row r="84" hidden="0" ht="30" customHeight="1" spans="1:1">
      <c r="A84" t="str" s="6">
        <f>HYPERLINK("https://www.ti.com.cn/product/cn/DLPC3432", "DLPC3432")</f>
      </c>
      <c r="B84" t="s" s="4">
        <v>665</v>
      </c>
      <c r="C84" t="str" s="6">
        <f>HYPERLINK("https://www.ti.com.cn/cn/lit/gpn/DLPC3432", "PDF data sheet")</f>
      </c>
      <c r="D84" t="str" s="6">
        <f>HYPERLINK("https://www.ti.com.cn/document-viewer/cn/DLPC3432/datasheet", "HTML data sheet")</f>
      </c>
      <c r="E84" t="s" s="4">
        <v>666</v>
      </c>
      <c r="F84" t="s" s="4">
        <v>667</v>
      </c>
      <c r="G84" t="s" s="4">
        <v>668</v>
      </c>
      <c r="H84" t="s" s="4">
        <v/>
      </c>
      <c r="I84" t="s" s="4">
        <v>669</v>
      </c>
      <c r="J84" t="n" s="4">
        <v>10</v>
      </c>
      <c r="K84" t="s" s="4">
        <v>670</v>
      </c>
      <c r="L84" t="s" s="4">
        <v>671</v>
      </c>
      <c r="M84" t="n" s="4">
        <v>176</v>
      </c>
      <c r="N84" t="n" s="4">
        <v>49</v>
      </c>
      <c r="O84" t="s" s="4">
        <v>672</v>
      </c>
      <c r="P84" t="s" s="4">
        <v>673</v>
      </c>
    </row>
    <row r="85" hidden="0" ht="30" customHeight="1" spans="1:1">
      <c r="A85" t="str" s="6">
        <f>HYPERLINK("https://www.ti.com.cn/product/cn/DLP3030-Q1", "DLP3030-Q1")</f>
      </c>
      <c r="B85" t="s" s="4">
        <v>674</v>
      </c>
      <c r="C85" t="str" s="6">
        <f>HYPERLINK("https://www.ti.com.cn/cn/lit/gpn/DLP3030-Q1", "PDF data sheet")</f>
      </c>
      <c r="D85" t="str" s="6">
        <f>HYPERLINK("https://www.ti.com.cn/document-viewer/cn/DLP3030-Q1/datasheet", "HTML data sheet")</f>
      </c>
      <c r="E85" t="s" s="4">
        <v>675</v>
      </c>
      <c r="F85" t="s" s="4">
        <v>676</v>
      </c>
      <c r="G85" t="s" s="4">
        <v>677</v>
      </c>
      <c r="H85" t="n" s="4">
        <v>0.3</v>
      </c>
      <c r="I85" t="s" s="4">
        <v>678</v>
      </c>
      <c r="J85" t="n" s="4">
        <v>72.16</v>
      </c>
      <c r="K85" t="s" s="4">
        <v>679</v>
      </c>
      <c r="L85" t="s" s="4">
        <v>680</v>
      </c>
      <c r="M85" t="n" s="4">
        <v>149</v>
      </c>
      <c r="N85" t="n" s="4">
        <v>718.06</v>
      </c>
      <c r="O85" t="s" s="4">
        <v>681</v>
      </c>
      <c r="P85" t="s" s="4">
        <v>682</v>
      </c>
    </row>
    <row r="86" hidden="0" ht="30" customHeight="1" spans="1:1">
      <c r="A86" t="str" s="6">
        <f>HYPERLINK("https://www.ti.com.cn/product/cn/DLP3010", "DLP3010")</f>
      </c>
      <c r="B86" t="s" s="4">
        <v>683</v>
      </c>
      <c r="C86" t="str" s="6">
        <f>HYPERLINK("https://www.ti.com.cn/cn/lit/gpn/DLP3010", "PDF data sheet")</f>
      </c>
      <c r="D86" t="str" s="6">
        <f>HYPERLINK("https://www.ti.com.cn/document-viewer/cn/DLP3010/datasheet", "HTML data sheet")</f>
      </c>
      <c r="E86" t="s" s="4">
        <v>684</v>
      </c>
      <c r="F86" t="s" s="4">
        <v>685</v>
      </c>
      <c r="G86" t="s" s="4">
        <v>686</v>
      </c>
      <c r="H86" t="n" s="4">
        <v>0.3</v>
      </c>
      <c r="I86" t="s" s="4">
        <v>687</v>
      </c>
      <c r="J86" t="n" s="4">
        <v>52</v>
      </c>
      <c r="K86" t="s" s="4">
        <v>688</v>
      </c>
      <c r="L86" t="s" s="4">
        <v>689</v>
      </c>
      <c r="M86" t="n" s="4">
        <v>57</v>
      </c>
      <c r="N86" t="n" s="4">
        <v>127.4</v>
      </c>
      <c r="O86" t="s" s="4">
        <v>690</v>
      </c>
      <c r="P86" t="s" s="4">
        <v>691</v>
      </c>
    </row>
    <row r="87" hidden="0" ht="30" customHeight="1" spans="1:1">
      <c r="A87" t="str" s="6">
        <f>HYPERLINK("https://www.ti.com.cn/product/cn/DLP550JE", "DLP550JE")</f>
      </c>
      <c r="B87" t="s" s="4">
        <v>692</v>
      </c>
      <c r="C87" t="str" s="6">
        <f>HYPERLINK("https://www.ti.com.cn/cn/lit/gpn/DLP550JE", "PDF data sheet")</f>
      </c>
      <c r="D87" t="str" s="6">
        <f>HYPERLINK("https://www.ti.com.cn/document-viewer/cn/DLP550JE/datasheet", "HTML data sheet")</f>
      </c>
      <c r="E87" t="s" s="4">
        <v>693</v>
      </c>
      <c r="F87" t="s" s="4">
        <v>694</v>
      </c>
      <c r="G87" t="s" s="4">
        <v>695</v>
      </c>
      <c r="H87" t="n" s="4">
        <v>0.55</v>
      </c>
      <c r="I87" t="s" s="4">
        <v>696</v>
      </c>
      <c r="J87" t="n" s="4">
        <v>85.932</v>
      </c>
      <c r="K87" t="s" s="4">
        <v>697</v>
      </c>
      <c r="L87" t="s" s="4">
        <v>698</v>
      </c>
      <c r="M87" t="n" s="4">
        <v>149</v>
      </c>
      <c r="N87" t="n" s="4">
        <v>718.06</v>
      </c>
      <c r="O87" t="s" s="4">
        <v>699</v>
      </c>
      <c r="P87" t="s" s="4">
        <v>700</v>
      </c>
    </row>
    <row r="88" hidden="0" ht="30" customHeight="1" spans="1:1">
      <c r="A88" t="str" s="6">
        <f>HYPERLINK("https://www.ti.com.cn/product/cn/DLP650LE", "DLP650LE")</f>
      </c>
      <c r="B88" t="s" s="4">
        <v>701</v>
      </c>
      <c r="C88" t="str" s="6">
        <f>HYPERLINK("https://www.ti.com.cn/cn/lit/gpn/DLP650LE", "PDF data sheet")</f>
      </c>
      <c r="D88" t="str" s="6">
        <f>HYPERLINK("https://www.ti.com.cn/document-viewer/cn/DLP650LE/datasheet", "HTML data sheet")</f>
      </c>
      <c r="E88" t="s" s="4">
        <v>702</v>
      </c>
      <c r="F88" t="s" s="4">
        <v>703</v>
      </c>
      <c r="G88" t="s" s="4">
        <v>704</v>
      </c>
      <c r="H88" t="n" s="4">
        <v>0.65</v>
      </c>
      <c r="I88" t="s" s="4">
        <v>705</v>
      </c>
      <c r="J88" t="n" s="4">
        <v>107.8</v>
      </c>
      <c r="K88" t="s" s="4">
        <v>706</v>
      </c>
      <c r="L88" t="s" s="4">
        <v>707</v>
      </c>
      <c r="M88" t="n" s="4">
        <v>149</v>
      </c>
      <c r="N88" t="n" s="4">
        <v>718.06</v>
      </c>
      <c r="O88" t="s" s="4">
        <v>708</v>
      </c>
      <c r="P88" t="s" s="4">
        <v>709</v>
      </c>
    </row>
    <row r="89" hidden="0" ht="30" customHeight="1" spans="1:1">
      <c r="A89" t="str" s="6">
        <f>HYPERLINK("https://www.ti.com.cn/product/cn/DLP650NE", "DLP650NE")</f>
      </c>
      <c r="B89" t="s" s="4">
        <v>710</v>
      </c>
      <c r="C89" t="str" s="6">
        <f>HYPERLINK("https://www.ti.com.cn/cn/lit/gpn/DLP650NE", "PDF data sheet")</f>
      </c>
      <c r="D89" t="str" s="6">
        <f>HYPERLINK("https://www.ti.com.cn/document-viewer/cn/DLP650NE/datasheet", "HTML data sheet")</f>
      </c>
      <c r="E89" t="s" s="4">
        <v>711</v>
      </c>
      <c r="F89" t="s" s="4">
        <v>712</v>
      </c>
      <c r="G89" t="s" s="4">
        <v>713</v>
      </c>
      <c r="H89" t="n" s="4">
        <v>0.65</v>
      </c>
      <c r="I89" t="s" s="4">
        <v>714</v>
      </c>
      <c r="J89" t="n" s="4">
        <v>145</v>
      </c>
      <c r="K89" t="s" s="4">
        <v>715</v>
      </c>
      <c r="L89" t="s" s="4">
        <v>716</v>
      </c>
      <c r="M89" t="n" s="4">
        <v>350</v>
      </c>
      <c r="N89" t="n" s="4">
        <v>1127</v>
      </c>
      <c r="O89" t="s" s="4">
        <v>717</v>
      </c>
      <c r="P89" t="s" s="4">
        <v>718</v>
      </c>
    </row>
    <row r="90" hidden="0" ht="30" customHeight="1" spans="1:1">
      <c r="A90" t="str" s="6">
        <f>HYPERLINK("https://www.ti.com.cn/product/cn/DLPC3437", "DLPC3437")</f>
      </c>
      <c r="B90" t="s" s="4">
        <v>719</v>
      </c>
      <c r="C90" t="str" s="6">
        <f>HYPERLINK("https://www.ti.com.cn/cn/lit/gpn/DLPC3437", "PDF data sheet")</f>
      </c>
      <c r="D90" t="str" s="6">
        <f>HYPERLINK("https://www.ti.com.cn/document-viewer/cn/DLPC3437/datasheet", "HTML data sheet")</f>
      </c>
      <c r="E90" t="s" s="4">
        <v>720</v>
      </c>
      <c r="F90" t="s" s="4">
        <v>721</v>
      </c>
      <c r="G90" t="s" s="4">
        <v/>
      </c>
      <c r="H90" t="s" s="4">
        <v/>
      </c>
      <c r="I90" t="s" s="4">
        <v>722</v>
      </c>
      <c r="J90" t="n" s="4">
        <v>14</v>
      </c>
      <c r="K90" t="s" s="4">
        <v>723</v>
      </c>
      <c r="L90" t="s" s="4">
        <v>724</v>
      </c>
      <c r="M90" t="n" s="4">
        <v>201</v>
      </c>
      <c r="N90" t="n" s="4">
        <v>169</v>
      </c>
      <c r="O90" t="s" s="4">
        <v>725</v>
      </c>
      <c r="P90" t="s" s="4">
        <v>726</v>
      </c>
    </row>
    <row r="91" hidden="0" ht="30" customHeight="1" spans="1:1">
      <c r="A91" t="str" s="6">
        <f>HYPERLINK("https://www.ti.com.cn/product/cn/DLP660TE", "DLP660TE")</f>
      </c>
      <c r="B91" t="s" s="4">
        <v>727</v>
      </c>
      <c r="C91" t="str" s="6">
        <f>HYPERLINK("https://www.ti.com.cn/cn/lit/gpn/DLP660TE", "PDF data sheet")</f>
      </c>
      <c r="D91" t="str" s="6">
        <f>HYPERLINK("https://www.ti.com.cn/document-viewer/cn/DLP660TE/datasheet", "HTML data sheet")</f>
      </c>
      <c r="E91" t="s" s="4">
        <v>728</v>
      </c>
      <c r="F91" t="s" s="4">
        <v>729</v>
      </c>
      <c r="G91" t="s" s="4">
        <v>730</v>
      </c>
      <c r="H91" t="n" s="4">
        <v>0.66</v>
      </c>
      <c r="I91" t="s" s="4">
        <v>731</v>
      </c>
      <c r="J91" t="n" s="4">
        <v>479.16</v>
      </c>
      <c r="K91" t="s" s="4">
        <v>732</v>
      </c>
      <c r="L91" t="s" s="4">
        <v>733</v>
      </c>
      <c r="M91" t="n" s="4">
        <v>350</v>
      </c>
      <c r="N91" t="n" s="4">
        <v>1127</v>
      </c>
      <c r="O91" t="s" s="4">
        <v>734</v>
      </c>
      <c r="P91" t="s" s="4">
        <v>735</v>
      </c>
    </row>
    <row r="92" hidden="0" ht="30" customHeight="1" spans="1:1">
      <c r="A92" t="str" s="6">
        <f>HYPERLINK("https://www.ti.com.cn/product/cn/DLPA100", "DLPA100")</f>
      </c>
      <c r="B92" t="s" s="4">
        <v>736</v>
      </c>
      <c r="C92" t="str" s="6">
        <f>HYPERLINK("https://www.ti.com.cn/cn/lit/gpn/DLPA100", "PDF data sheet")</f>
      </c>
      <c r="D92" t="str" s="6">
        <f>HYPERLINK("https://www.ti.com.cn/document-viewer/cn/DLPA100/datasheet", "HTML data sheet")</f>
      </c>
      <c r="E92" t="s" s="4">
        <v>737</v>
      </c>
      <c r="F92" t="s" s="4">
        <v>738</v>
      </c>
      <c r="G92" t="s" s="4">
        <v/>
      </c>
      <c r="H92" t="s" s="4">
        <v/>
      </c>
      <c r="I92" t="s" s="4">
        <v>739</v>
      </c>
      <c r="J92" t="n" s="4">
        <v>6.5</v>
      </c>
      <c r="K92" t="s" s="4">
        <v>740</v>
      </c>
      <c r="L92" t="s" s="4">
        <v>741</v>
      </c>
      <c r="M92" t="n" s="4">
        <v>48</v>
      </c>
      <c r="N92" t="s" s="4">
        <v>742</v>
      </c>
      <c r="O92" t="s" s="4">
        <v>743</v>
      </c>
      <c r="P92" t="s" s="4">
        <v>744</v>
      </c>
    </row>
    <row r="93" hidden="0" ht="30" customHeight="1" spans="1:1">
      <c r="A93" t="str" s="6">
        <f>HYPERLINK("https://www.ti.com.cn/product/cn/DLP9000X", "DLP9000X")</f>
      </c>
      <c r="B93" t="s" s="4">
        <v>745</v>
      </c>
      <c r="C93" t="str" s="6">
        <f>HYPERLINK("https://www.ti.com.cn/cn/lit/gpn/DLP9000X", "PDF data sheet")</f>
      </c>
      <c r="D93" t="str" s="6">
        <f>HYPERLINK("https://www.ti.com.cn/document-viewer/cn/DLP9000X/datasheet", "HTML data sheet")</f>
      </c>
      <c r="E93" t="s" s="4">
        <v>746</v>
      </c>
      <c r="F93" t="s" s="4">
        <v>747</v>
      </c>
      <c r="G93" t="s" s="4">
        <v>748</v>
      </c>
      <c r="H93" t="n" s="4">
        <v>0.9</v>
      </c>
      <c r="I93" t="s" s="4">
        <v>749</v>
      </c>
      <c r="J93" t="n" s="4">
        <v>5161.101</v>
      </c>
      <c r="K93" t="s" s="4">
        <v>750</v>
      </c>
      <c r="L93" t="s" s="4">
        <v>751</v>
      </c>
      <c r="M93" t="n" s="4">
        <v>355</v>
      </c>
      <c r="N93" t="n" s="4">
        <v>1777.4656</v>
      </c>
      <c r="O93" t="s" s="4">
        <v>752</v>
      </c>
      <c r="P93" t="s" s="4">
        <v>753</v>
      </c>
    </row>
    <row r="94" hidden="0" ht="30" customHeight="1" spans="1:1">
      <c r="A94" t="str" s="6">
        <f>HYPERLINK("https://www.ti.com.cn/product/cn/DLP9000", "DLP9000")</f>
      </c>
      <c r="B94" t="s" s="4">
        <v>754</v>
      </c>
      <c r="C94" t="str" s="6">
        <f>HYPERLINK("https://www.ti.com.cn/cn/lit/gpn/DLP9000", "PDF data sheet")</f>
      </c>
      <c r="D94" t="str" s="6">
        <f>HYPERLINK("https://www.ti.com.cn/document-viewer/cn/DLP9000/datasheet", "HTML data sheet")</f>
      </c>
      <c r="E94" t="s" s="4">
        <v>755</v>
      </c>
      <c r="F94" t="s" s="4">
        <v>756</v>
      </c>
      <c r="G94" t="s" s="4">
        <v>757</v>
      </c>
      <c r="H94" t="n" s="4">
        <v>0.9</v>
      </c>
      <c r="I94" t="s" s="4">
        <v>758</v>
      </c>
      <c r="J94" t="n" s="4">
        <v>3228.513</v>
      </c>
      <c r="K94" t="s" s="4">
        <v>759</v>
      </c>
      <c r="L94" t="s" s="4">
        <v>760</v>
      </c>
      <c r="M94" t="n" s="4">
        <v>355</v>
      </c>
      <c r="N94" t="n" s="4">
        <v>1777.4656</v>
      </c>
      <c r="O94" t="s" s="4">
        <v>761</v>
      </c>
      <c r="P94" t="s" s="4">
        <v>762</v>
      </c>
    </row>
    <row r="95" hidden="0" ht="30" customHeight="1" spans="1:1">
      <c r="A95" t="str" s="6">
        <f>HYPERLINK("https://www.ti.com.cn/product/cn/DLP6500FLQ", "DLP6500FLQ")</f>
      </c>
      <c r="B95" t="s" s="4">
        <v>763</v>
      </c>
      <c r="C95" t="str" s="6">
        <f>HYPERLINK("https://www.ti.com.cn/cn/lit/gpn/DLP6500FLQ", "PDF data sheet")</f>
      </c>
      <c r="D95" t="str" s="6">
        <f>HYPERLINK("https://www.ti.com.cn/document-viewer/cn/DLP6500FLQ/datasheet", "HTML data sheet")</f>
      </c>
      <c r="E95" t="s" s="4">
        <v>764</v>
      </c>
      <c r="F95" t="s" s="4">
        <v>765</v>
      </c>
      <c r="G95" t="s" s="4">
        <v>766</v>
      </c>
      <c r="H95" t="n" s="4">
        <v>0.65</v>
      </c>
      <c r="I95" t="s" s="4">
        <v>767</v>
      </c>
      <c r="J95" t="n" s="4">
        <v>1318.69</v>
      </c>
      <c r="K95" t="s" s="4">
        <v>768</v>
      </c>
      <c r="L95" t="s" s="4">
        <v>769</v>
      </c>
      <c r="M95" t="n" s="4">
        <v>203</v>
      </c>
      <c r="N95" t="n" s="4">
        <v>1290.32</v>
      </c>
      <c r="O95" t="s" s="4">
        <v>770</v>
      </c>
      <c r="P95" t="s" s="4">
        <v>771</v>
      </c>
    </row>
    <row r="96" hidden="0" ht="30" customHeight="1" spans="1:1">
      <c r="A96" t="str" s="6">
        <f>HYPERLINK("https://www.ti.com.cn/product/cn/DLP6500FYE", "DLP6500FYE")</f>
      </c>
      <c r="B96" t="s" s="4">
        <v>772</v>
      </c>
      <c r="C96" t="str" s="6">
        <f>HYPERLINK("https://www.ti.com.cn/cn/lit/gpn/DLP6500FYE", "PDF data sheet")</f>
      </c>
      <c r="D96" t="str" s="6">
        <f>HYPERLINK("https://www.ti.com.cn/document-viewer/cn/DLP6500FYE/datasheet", "HTML data sheet")</f>
      </c>
      <c r="E96" t="s" s="4">
        <v>773</v>
      </c>
      <c r="F96" t="s" s="4">
        <v>774</v>
      </c>
      <c r="G96" t="s" s="4">
        <v>775</v>
      </c>
      <c r="H96" t="n" s="4">
        <v>0.65</v>
      </c>
      <c r="I96" t="s" s="4">
        <v>776</v>
      </c>
      <c r="J96" t="n" s="4">
        <v>682.08</v>
      </c>
      <c r="K96" t="s" s="4">
        <v>777</v>
      </c>
      <c r="L96" t="s" s="4">
        <v>778</v>
      </c>
      <c r="M96" t="n" s="4">
        <v>350</v>
      </c>
      <c r="N96" t="n" s="4">
        <v>1127</v>
      </c>
      <c r="O96" t="s" s="4">
        <v>779</v>
      </c>
      <c r="P96" t="s" s="4">
        <v>780</v>
      </c>
    </row>
    <row r="97" hidden="0" ht="30" customHeight="1" spans="1:1">
      <c r="A97" t="str" s="6">
        <f>HYPERLINK("https://www.ti.com.cn/product/cn/DLPC3435", "DLPC3435")</f>
      </c>
      <c r="B97" t="s" s="4">
        <v>781</v>
      </c>
      <c r="C97" t="str" s="6">
        <f>HYPERLINK("https://www.ti.com.cn/cn/lit/gpn/DLPC3435", "PDF data sheet")</f>
      </c>
      <c r="D97" t="str" s="6">
        <f>HYPERLINK("https://www.ti.com.cn/document-viewer/cn/DLPC3435/datasheet", "HTML data sheet")</f>
      </c>
      <c r="E97" t="s" s="4">
        <v>782</v>
      </c>
      <c r="F97" t="s" s="4">
        <v>783</v>
      </c>
      <c r="G97" t="s" s="4">
        <v>784</v>
      </c>
      <c r="H97" t="s" s="4">
        <v/>
      </c>
      <c r="I97" t="s" s="4">
        <v>785</v>
      </c>
      <c r="J97" t="n" s="4">
        <v>8</v>
      </c>
      <c r="K97" t="s" s="4">
        <v>786</v>
      </c>
      <c r="L97" t="s" s="4">
        <v>787</v>
      </c>
      <c r="M97" t="n" s="4">
        <v>201</v>
      </c>
      <c r="N97" t="n" s="4">
        <v>169</v>
      </c>
      <c r="O97" t="s" s="4">
        <v>788</v>
      </c>
      <c r="P97" t="s" s="4">
        <v>789</v>
      </c>
    </row>
    <row r="98" hidden="0" ht="30" customHeight="1" spans="1:1">
      <c r="A98" t="str" s="6">
        <f>HYPERLINK("https://www.ti.com.cn/product/cn/DLPC3438", "DLPC3438")</f>
      </c>
      <c r="B98" t="s" s="4">
        <v>790</v>
      </c>
      <c r="C98" t="str" s="6">
        <f>HYPERLINK("https://www.ti.com.cn/cn/lit/gpn/DLPC3438", "PDF data sheet")</f>
      </c>
      <c r="D98" t="str" s="6">
        <f>HYPERLINK("https://www.ti.com.cn/document-viewer/cn/DLPC3438/datasheet", "HTML data sheet")</f>
      </c>
      <c r="E98" t="s" s="4">
        <v>791</v>
      </c>
      <c r="F98" t="s" s="4">
        <v>792</v>
      </c>
      <c r="G98" t="s" s="4">
        <v>793</v>
      </c>
      <c r="H98" t="s" s="4">
        <v/>
      </c>
      <c r="I98" t="s" s="4">
        <v>794</v>
      </c>
      <c r="J98" t="n" s="4">
        <v>11</v>
      </c>
      <c r="K98" t="s" s="4">
        <v>795</v>
      </c>
      <c r="L98" t="s" s="4">
        <v>796</v>
      </c>
      <c r="M98" t="n" s="4">
        <v>201</v>
      </c>
      <c r="N98" t="n" s="4">
        <v>169</v>
      </c>
      <c r="O98" t="s" s="4">
        <v>797</v>
      </c>
      <c r="P98" t="s" s="4">
        <v>798</v>
      </c>
    </row>
    <row r="99" hidden="0" ht="30" customHeight="1" spans="1:1">
      <c r="A99" t="str" s="6">
        <f>HYPERLINK("https://www.ti.com.cn/product/cn/DLPC3439", "DLPC3439")</f>
      </c>
      <c r="B99" t="s" s="4">
        <v>799</v>
      </c>
      <c r="C99" t="str" s="6">
        <f>HYPERLINK("https://www.ti.com.cn/cn/lit/gpn/DLPC3439", "PDF data sheet")</f>
      </c>
      <c r="D99" t="str" s="6">
        <f>HYPERLINK("https://www.ti.com.cn/document-viewer/cn/DLPC3439/datasheet", "HTML data sheet")</f>
      </c>
      <c r="E99" t="s" s="4">
        <v>800</v>
      </c>
      <c r="F99" t="s" s="4">
        <v>801</v>
      </c>
      <c r="G99" t="s" s="4">
        <v>802</v>
      </c>
      <c r="H99" t="s" s="4">
        <v/>
      </c>
      <c r="I99" t="s" s="4">
        <v>803</v>
      </c>
      <c r="J99" t="n" s="4">
        <v>16.21</v>
      </c>
      <c r="K99" t="s" s="4">
        <v>804</v>
      </c>
      <c r="L99" t="s" s="4">
        <v>805</v>
      </c>
      <c r="M99" t="n" s="4">
        <v>201</v>
      </c>
      <c r="N99" t="n" s="4">
        <v>169</v>
      </c>
      <c r="O99" t="s" s="4">
        <v>806</v>
      </c>
      <c r="P99" t="s" s="4">
        <v>807</v>
      </c>
    </row>
    <row r="100" hidden="0" ht="30" customHeight="1" spans="1:1">
      <c r="A100" t="str" s="6">
        <f>HYPERLINK("https://www.ti.com.cn/product/cn/DLPC3430", "DLPC3430")</f>
      </c>
      <c r="B100" t="s" s="4">
        <v>808</v>
      </c>
      <c r="C100" t="str" s="6">
        <f>HYPERLINK("https://www.ti.com.cn/cn/lit/gpn/DLPC3430", "PDF data sheet")</f>
      </c>
      <c r="D100" t="str" s="6">
        <f>HYPERLINK("https://www.ti.com.cn/document-viewer/cn/DLPC3430/datasheet", "HTML data sheet")</f>
      </c>
      <c r="E100" t="s" s="4">
        <v>809</v>
      </c>
      <c r="F100" t="s" s="4">
        <v>810</v>
      </c>
      <c r="G100" t="s" s="4">
        <v>811</v>
      </c>
      <c r="H100" t="s" s="4">
        <v/>
      </c>
      <c r="I100" t="s" s="4">
        <v>812</v>
      </c>
      <c r="J100" t="n" s="4">
        <v>8</v>
      </c>
      <c r="K100" t="s" s="4">
        <v>813</v>
      </c>
      <c r="L100" t="s" s="4">
        <v>814</v>
      </c>
      <c r="M100" t="n" s="4">
        <v>176</v>
      </c>
      <c r="N100" t="n" s="4">
        <v>49</v>
      </c>
      <c r="O100" t="s" s="4">
        <v>815</v>
      </c>
      <c r="P100" t="s" s="4">
        <v>816</v>
      </c>
    </row>
    <row r="101" hidden="0" ht="30" customHeight="1" spans="1:1">
      <c r="A101" t="str" s="6">
        <f>HYPERLINK("https://www.ti.com.cn/product/cn/DLPC3433", "DLPC3433")</f>
      </c>
      <c r="B101" t="s" s="4">
        <v>817</v>
      </c>
      <c r="C101" t="str" s="6">
        <f>HYPERLINK("https://www.ti.com.cn/cn/lit/gpn/DLPC3433", "PDF data sheet")</f>
      </c>
      <c r="D101" t="str" s="6">
        <f>HYPERLINK("https://www.ti.com.cn/document-viewer/cn/DLPC3433/datasheet", "HTML data sheet")</f>
      </c>
      <c r="E101" t="s" s="4">
        <v>818</v>
      </c>
      <c r="F101" t="s" s="4">
        <v>819</v>
      </c>
      <c r="G101" t="s" s="4">
        <v>820</v>
      </c>
      <c r="H101" t="s" s="4">
        <v/>
      </c>
      <c r="I101" t="s" s="4">
        <v>821</v>
      </c>
      <c r="J101" t="n" s="4">
        <v>11</v>
      </c>
      <c r="K101" t="s" s="4">
        <v>822</v>
      </c>
      <c r="L101" t="s" s="4">
        <v>823</v>
      </c>
      <c r="M101" t="n" s="4">
        <v>176</v>
      </c>
      <c r="N101" t="n" s="4">
        <v>49</v>
      </c>
      <c r="O101" t="s" s="4">
        <v>824</v>
      </c>
      <c r="P101" t="s" s="4">
        <v>825</v>
      </c>
    </row>
    <row r="102" hidden="0" ht="30" customHeight="1" spans="1:1">
      <c r="A102" t="str" s="6">
        <f>HYPERLINK("https://www.ti.com.cn/product/cn/DLP9500", "DLP9500")</f>
      </c>
      <c r="B102" t="s" s="4">
        <v>826</v>
      </c>
      <c r="C102" t="str" s="6">
        <f>HYPERLINK("https://www.ti.com.cn/cn/lit/gpn/DLP9500", "PDF data sheet")</f>
      </c>
      <c r="D102" t="str" s="6">
        <f>HYPERLINK("https://www.ti.com.cn/document-viewer/cn/DLP9500/datasheet", "HTML data sheet")</f>
      </c>
      <c r="E102" t="s" s="4">
        <v>827</v>
      </c>
      <c r="F102" t="s" s="4">
        <v>828</v>
      </c>
      <c r="G102" t="s" s="4">
        <v>829</v>
      </c>
      <c r="H102" t="n" s="4">
        <v>0.95</v>
      </c>
      <c r="I102" t="s" s="4">
        <v>830</v>
      </c>
      <c r="J102" t="n" s="4">
        <v>2837.453</v>
      </c>
      <c r="K102" t="s" s="4">
        <v>831</v>
      </c>
      <c r="L102" t="s" s="4">
        <v>832</v>
      </c>
      <c r="M102" t="n" s="4">
        <v>355</v>
      </c>
      <c r="N102" t="n" s="4">
        <v>1777.4656</v>
      </c>
      <c r="O102" t="s" s="4">
        <v>833</v>
      </c>
      <c r="P102" t="s" s="4">
        <v>834</v>
      </c>
    </row>
    <row r="103" hidden="0" ht="30" customHeight="1" spans="1:1">
      <c r="A103" t="str" s="6">
        <f>HYPERLINK("https://www.ti.com.cn/product/cn/DLP7000", "DLP7000")</f>
      </c>
      <c r="B103" t="s" s="4">
        <v>835</v>
      </c>
      <c r="C103" t="str" s="6">
        <f>HYPERLINK("https://www.ti.com.cn/cn/lit/gpn/DLP7000", "PDF data sheet")</f>
      </c>
      <c r="D103" t="str" s="6">
        <f>HYPERLINK("https://www.ti.com.cn/document-viewer/cn/DLP7000/datasheet", "HTML data sheet")</f>
      </c>
      <c r="E103" t="s" s="4">
        <v>836</v>
      </c>
      <c r="F103" t="s" s="4">
        <v>837</v>
      </c>
      <c r="G103" t="s" s="4">
        <v>838</v>
      </c>
      <c r="H103" t="n" s="4">
        <v>0.7</v>
      </c>
      <c r="I103" t="s" s="4">
        <v>839</v>
      </c>
      <c r="J103" t="n" s="4">
        <v>913.339</v>
      </c>
      <c r="K103" t="s" s="4">
        <v>840</v>
      </c>
      <c r="L103" t="s" s="4">
        <v>841</v>
      </c>
      <c r="M103" t="n" s="4">
        <v>203</v>
      </c>
      <c r="N103" t="n" s="4">
        <v>1290.32</v>
      </c>
      <c r="O103" t="s" s="4">
        <v>842</v>
      </c>
      <c r="P103" t="s" s="4">
        <v>843</v>
      </c>
    </row>
    <row r="104" hidden="0" ht="30" customHeight="1" spans="1:1">
      <c r="A104" t="str" s="6">
        <f>HYPERLINK("https://www.ti.com.cn/product/cn/DLPC910", "DLPC910")</f>
      </c>
      <c r="B104" t="s" s="4">
        <v>844</v>
      </c>
      <c r="C104" t="str" s="6">
        <f>HYPERLINK("https://www.ti.com.cn/cn/lit/gpn/DLPC910", "PDF data sheet")</f>
      </c>
      <c r="D104" t="str" s="6">
        <f>HYPERLINK("https://www.ti.com.cn/document-viewer/cn/DLPC910/datasheet", "HTML data sheet")</f>
      </c>
      <c r="E104" t="s" s="4">
        <v>845</v>
      </c>
      <c r="F104" t="s" s="4">
        <v>846</v>
      </c>
      <c r="G104" t="s" s="4">
        <v/>
      </c>
      <c r="H104" t="s" s="4">
        <v/>
      </c>
      <c r="I104" t="s" s="4">
        <v>847</v>
      </c>
      <c r="J104" t="n" s="4">
        <v>342.2</v>
      </c>
      <c r="K104" t="s" s="4">
        <v>848</v>
      </c>
      <c r="L104" t="s" s="4">
        <v>849</v>
      </c>
      <c r="M104" t="n" s="4">
        <v>676</v>
      </c>
      <c r="N104" t="n" s="4">
        <v>729</v>
      </c>
      <c r="O104" t="s" s="4">
        <v>850</v>
      </c>
      <c r="P104" t="s" s="4">
        <v>851</v>
      </c>
    </row>
    <row r="105" hidden="0" ht="30" customHeight="1" spans="1:1">
      <c r="A105" t="str" s="6">
        <f>HYPERLINK("https://www.ti.com.cn/product/cn/DLPA3005", "DLPA3005")</f>
      </c>
      <c r="B105" t="s" s="4">
        <v>852</v>
      </c>
      <c r="C105" t="str" s="6">
        <f>HYPERLINK("https://www.ti.com.cn/cn/lit/gpn/DLPA3005", "PDF data sheet")</f>
      </c>
      <c r="D105" t="str" s="6">
        <f>HYPERLINK("https://www.ti.com.cn/document-viewer/cn/DLPA3005/datasheet", "HTML data sheet")</f>
      </c>
      <c r="E105" t="s" s="4">
        <v>853</v>
      </c>
      <c r="F105" t="s" s="4">
        <v>854</v>
      </c>
      <c r="G105" t="s" s="4">
        <v/>
      </c>
      <c r="H105" t="s" s="4">
        <v/>
      </c>
      <c r="I105" t="s" s="4">
        <v>855</v>
      </c>
      <c r="J105" t="n" s="4">
        <v>7.04</v>
      </c>
      <c r="K105" t="s" s="4">
        <v>856</v>
      </c>
      <c r="L105" t="s" s="4">
        <v>857</v>
      </c>
      <c r="M105" t="n" s="4">
        <v>100</v>
      </c>
      <c r="N105" t="n" s="4">
        <v>256</v>
      </c>
      <c r="O105" t="s" s="4">
        <v>858</v>
      </c>
      <c r="P105" t="s" s="4">
        <v>859</v>
      </c>
    </row>
    <row r="106" hidden="0" ht="30" customHeight="1" spans="1:1">
      <c r="A106" t="str" s="6">
        <f>HYPERLINK("https://www.ti.com.cn/product/cn/DLPA3000", "DLPA3000")</f>
      </c>
      <c r="B106" t="s" s="4">
        <v>860</v>
      </c>
      <c r="C106" t="str" s="6">
        <f>HYPERLINK("https://www.ti.com.cn/cn/lit/gpn/DLPA3000", "PDF data sheet")</f>
      </c>
      <c r="D106" t="str" s="6">
        <f>HYPERLINK("https://www.ti.com.cn/document-viewer/cn/DLPA3000/datasheet", "HTML data sheet")</f>
      </c>
      <c r="E106" t="s" s="4">
        <v>861</v>
      </c>
      <c r="F106" t="s" s="4">
        <v>862</v>
      </c>
      <c r="G106" t="s" s="4">
        <v/>
      </c>
      <c r="H106" t="s" s="4">
        <v/>
      </c>
      <c r="I106" t="s" s="4">
        <v>863</v>
      </c>
      <c r="J106" t="n" s="4">
        <v>6.072</v>
      </c>
      <c r="K106" t="s" s="4">
        <v>864</v>
      </c>
      <c r="L106" t="s" s="4">
        <v>865</v>
      </c>
      <c r="M106" t="n" s="4">
        <v>100</v>
      </c>
      <c r="N106" t="n" s="4">
        <v>256</v>
      </c>
      <c r="O106" t="s" s="4">
        <v>866</v>
      </c>
      <c r="P106" t="s" s="4">
        <v>867</v>
      </c>
    </row>
    <row r="107" hidden="0" ht="30" customHeight="1" spans="1:1">
      <c r="A107" t="str" s="6">
        <f>HYPERLINK("https://www.ti.com.cn/product/cn/DLP7000UV", "DLP7000UV")</f>
      </c>
      <c r="B107" t="s" s="4">
        <v>868</v>
      </c>
      <c r="C107" t="str" s="6">
        <f>HYPERLINK("https://www.ti.com.cn/cn/lit/gpn/DLP7000UV", "PDF data sheet")</f>
      </c>
      <c r="D107" t="str" s="6">
        <f>HYPERLINK("https://www.ti.com.cn/document-viewer/cn/DLP7000UV/datasheet", "HTML data sheet")</f>
      </c>
      <c r="E107" t="s" s="4">
        <v>869</v>
      </c>
      <c r="F107" t="s" s="4">
        <v>870</v>
      </c>
      <c r="G107" t="s" s="4">
        <v>871</v>
      </c>
      <c r="H107" t="n" s="4">
        <v>0.7</v>
      </c>
      <c r="I107" t="s" s="4">
        <v>872</v>
      </c>
      <c r="J107" t="n" s="4">
        <v>4365.76</v>
      </c>
      <c r="K107" t="s" s="4">
        <v>873</v>
      </c>
      <c r="L107" t="s" s="4">
        <v>874</v>
      </c>
      <c r="M107" t="n" s="4">
        <v>203</v>
      </c>
      <c r="N107" t="n" s="4">
        <v>1290.32</v>
      </c>
      <c r="O107" t="s" s="4">
        <v>875</v>
      </c>
      <c r="P107" t="s" s="4">
        <v>876</v>
      </c>
    </row>
    <row r="108" hidden="0" ht="30" customHeight="1" spans="1:1">
      <c r="A108" t="str" s="6">
        <f>HYPERLINK("https://www.ti.com.cn/product/cn/DLPC120-Q1", "DLPC120-Q1")</f>
      </c>
      <c r="B108" t="s" s="4">
        <v>877</v>
      </c>
      <c r="C108" t="str" s="6">
        <f>HYPERLINK("https://www.ti.com.cn/cn/lit/gpn/DLPC120-Q1", "PDF data sheet")</f>
      </c>
      <c r="D108" t="str" s="6">
        <f>HYPERLINK("https://www.ti.com.cn/document-viewer/cn/DLPC120-Q1/datasheet", "HTML data sheet")</f>
      </c>
      <c r="E108" t="s" s="4">
        <v>878</v>
      </c>
      <c r="F108" t="s" s="4">
        <v>879</v>
      </c>
      <c r="G108" t="s" s="4">
        <v>880</v>
      </c>
      <c r="H108" t="s" s="4">
        <v/>
      </c>
      <c r="I108" t="s" s="4">
        <v>881</v>
      </c>
      <c r="J108" t="n" s="4">
        <v>8</v>
      </c>
      <c r="K108" t="s" s="4">
        <v>882</v>
      </c>
      <c r="L108" t="s" s="4">
        <v>883</v>
      </c>
      <c r="M108" t="n" s="4">
        <v>216</v>
      </c>
      <c r="N108" t="n" s="4">
        <v>289</v>
      </c>
      <c r="O108" t="s" s="4">
        <v>884</v>
      </c>
      <c r="P108" t="s" s="4">
        <v>885</v>
      </c>
    </row>
    <row r="109" hidden="0" ht="30" customHeight="1" spans="1:1">
      <c r="A109" t="str" s="6">
        <f>HYPERLINK("https://www.ti.com.cn/product/cn/DLPC150", "DLPC150")</f>
      </c>
      <c r="B109" t="s" s="4">
        <v>886</v>
      </c>
      <c r="C109" t="str" s="6">
        <f>HYPERLINK("https://www.ti.com.cn/cn/lit/gpn/DLPC150", "PDF data sheet")</f>
      </c>
      <c r="D109" t="str" s="6">
        <f>HYPERLINK("https://www.ti.com.cn/document-viewer/cn/DLPC150/datasheet", "HTML data sheet")</f>
      </c>
      <c r="E109" t="s" s="4">
        <v>887</v>
      </c>
      <c r="F109" t="s" s="4">
        <v>888</v>
      </c>
      <c r="G109" t="s" s="4">
        <v>889</v>
      </c>
      <c r="H109" t="s" s="4">
        <v/>
      </c>
      <c r="I109" t="s" s="4">
        <v>890</v>
      </c>
      <c r="J109" t="n" s="4">
        <v>20.84</v>
      </c>
      <c r="K109" t="s" s="4">
        <v>891</v>
      </c>
      <c r="L109" t="s" s="4">
        <v>892</v>
      </c>
      <c r="M109" t="n" s="4">
        <v>201</v>
      </c>
      <c r="N109" t="n" s="4">
        <v>169</v>
      </c>
      <c r="O109" t="s" s="4">
        <v>893</v>
      </c>
      <c r="P109" t="s" s="4">
        <v>894</v>
      </c>
    </row>
    <row r="110" hidden="0" ht="30" customHeight="1" spans="1:1">
      <c r="A110" t="str" s="6">
        <f>HYPERLINK("https://www.ti.com.cn/product/cn/DLP9500UV", "DLP9500UV")</f>
      </c>
      <c r="B110" t="s" s="4">
        <v>895</v>
      </c>
      <c r="C110" t="str" s="6">
        <f>HYPERLINK("https://www.ti.com.cn/cn/lit/gpn/DLP9500UV", "PDF data sheet")</f>
      </c>
      <c r="D110" t="str" s="6">
        <f>HYPERLINK("https://www.ti.com.cn/document-viewer/cn/DLP9500UV/datasheet", "HTML data sheet")</f>
      </c>
      <c r="E110" t="s" s="4">
        <v>896</v>
      </c>
      <c r="F110" t="s" s="4">
        <v>897</v>
      </c>
      <c r="G110" t="s" s="4">
        <v>898</v>
      </c>
      <c r="H110" t="n" s="4">
        <v>0.95</v>
      </c>
      <c r="I110" t="s" s="4">
        <v>899</v>
      </c>
      <c r="J110" t="n" s="4">
        <v>8120</v>
      </c>
      <c r="K110" t="s" s="4">
        <v>900</v>
      </c>
      <c r="L110" t="s" s="4">
        <v>901</v>
      </c>
      <c r="M110" t="n" s="4">
        <v>355</v>
      </c>
      <c r="N110" t="n" s="4">
        <v>1777.4656</v>
      </c>
      <c r="O110" t="s" s="4">
        <v>902</v>
      </c>
      <c r="P110" t="s" s="4">
        <v>903</v>
      </c>
    </row>
    <row r="111" hidden="0" ht="30" customHeight="1" spans="1:1">
      <c r="A111" t="str" s="6">
        <f>HYPERLINK("https://www.ti.com.cn/product/cn/DLPA2005", "DLPA2005")</f>
      </c>
      <c r="B111" t="s" s="4">
        <v>904</v>
      </c>
      <c r="C111" t="str" s="6">
        <f>HYPERLINK("https://www.ti.com.cn/cn/lit/gpn/DLPA2005", "PDF data sheet")</f>
      </c>
      <c r="D111" t="str" s="6">
        <f>HYPERLINK("https://www.ti.com.cn/document-viewer/cn/DLPA2005/datasheet", "HTML data sheet")</f>
      </c>
      <c r="E111" t="s" s="4">
        <v>905</v>
      </c>
      <c r="F111" t="s" s="4">
        <v>906</v>
      </c>
      <c r="G111" t="s" s="4">
        <v/>
      </c>
      <c r="H111" t="s" s="4">
        <v/>
      </c>
      <c r="I111" t="s" s="4">
        <v>907</v>
      </c>
      <c r="J111" t="n" s="4">
        <v>4.06</v>
      </c>
      <c r="K111" t="s" s="4">
        <v>908</v>
      </c>
      <c r="L111" t="s" s="4">
        <v>909</v>
      </c>
      <c r="M111" t="n" s="4">
        <v>48</v>
      </c>
      <c r="N111" t="n" s="4">
        <v>36</v>
      </c>
      <c r="O111" t="s" s="4">
        <v>910</v>
      </c>
      <c r="P111" t="s" s="4">
        <v>911</v>
      </c>
    </row>
    <row r="112" hidden="0" ht="30" customHeight="1" spans="1:1">
      <c r="A112" t="str" s="6">
        <f>HYPERLINK("https://www.ti.com.cn/product/cn/DLPC900", "DLPC900")</f>
      </c>
      <c r="B112" t="s" s="4">
        <v>912</v>
      </c>
      <c r="C112" t="str" s="6">
        <f>HYPERLINK("https://www.ti.com.cn/cn/lit/gpn/DLPC900", "PDF data sheet")</f>
      </c>
      <c r="D112" t="str" s="6">
        <f>HYPERLINK("https://www.ti.com.cn/document-viewer/cn/DLPC900/datasheet", "HTML data sheet")</f>
      </c>
      <c r="E112" t="s" s="4">
        <v>913</v>
      </c>
      <c r="F112" t="s" s="4">
        <v>914</v>
      </c>
      <c r="G112" t="s" s="4">
        <v/>
      </c>
      <c r="H112" t="s" s="4">
        <v/>
      </c>
      <c r="I112" t="s" s="4">
        <v>915</v>
      </c>
      <c r="J112" t="n" s="4">
        <v>213.24</v>
      </c>
      <c r="K112" t="s" s="4">
        <v>916</v>
      </c>
      <c r="L112" t="s" s="4">
        <v>917</v>
      </c>
      <c r="M112" t="n" s="4">
        <v>516</v>
      </c>
      <c r="N112" t="s" s="4">
        <v>918</v>
      </c>
      <c r="O112" t="s" s="4">
        <v>919</v>
      </c>
      <c r="P112" t="s" s="4">
        <v>920</v>
      </c>
    </row>
    <row r="113" hidden="0" ht="30" customHeight="1" spans="1:1">
      <c r="A113" t="str" s="6">
        <f>HYPERLINK("https://www.ti.com.cn/product/cn/DLPA2000", "DLPA2000")</f>
      </c>
      <c r="B113" t="s" s="4">
        <v>921</v>
      </c>
      <c r="C113" t="str" s="6">
        <f>HYPERLINK("https://www.ti.com.cn/cn/lit/gpn/DLPA2000", "PDF data sheet")</f>
      </c>
      <c r="D113" t="str" s="6">
        <f>HYPERLINK("https://www.ti.com.cn/document-viewer/cn/DLPA2000/datasheet", "HTML data sheet")</f>
      </c>
      <c r="E113" t="s" s="4">
        <v>922</v>
      </c>
      <c r="F113" t="s" s="4">
        <v>923</v>
      </c>
      <c r="G113" t="s" s="4">
        <v/>
      </c>
      <c r="H113" t="s" s="4">
        <v/>
      </c>
      <c r="I113" t="s" s="4">
        <v>924</v>
      </c>
      <c r="J113" t="n" s="4">
        <v>3.04</v>
      </c>
      <c r="K113" t="s" s="4">
        <v>925</v>
      </c>
      <c r="L113" t="s" s="4">
        <v>926</v>
      </c>
      <c r="M113" t="n" s="4">
        <v>56</v>
      </c>
      <c r="N113" t="n" s="4">
        <v>10.799999999999999</v>
      </c>
      <c r="O113" t="s" s="4">
        <v>927</v>
      </c>
      <c r="P113" t="s" s="4">
        <v>928</v>
      </c>
    </row>
    <row r="114" hidden="0" ht="30" customHeight="1" spans="1:1">
      <c r="A114" t="str" s="6">
        <f>HYPERLINK("https://www.ti.com.cn/product/cn/DLP5500", "DLP5500")</f>
      </c>
      <c r="B114" t="s" s="4">
        <v>929</v>
      </c>
      <c r="C114" t="str" s="6">
        <f>HYPERLINK("https://www.ti.com.cn/cn/lit/gpn/DLP5500", "PDF data sheet")</f>
      </c>
      <c r="D114" t="str" s="6">
        <f>HYPERLINK("https://www.ti.com.cn/document-viewer/cn/DLP5500/datasheet", "HTML data sheet")</f>
      </c>
      <c r="E114" t="s" s="4">
        <v>930</v>
      </c>
      <c r="F114" t="s" s="4">
        <v>931</v>
      </c>
      <c r="G114" t="s" s="4">
        <v>932</v>
      </c>
      <c r="H114" t="n" s="4">
        <v>0.55</v>
      </c>
      <c r="I114" t="s" s="4">
        <v>933</v>
      </c>
      <c r="J114" t="n" s="4">
        <v>467.72</v>
      </c>
      <c r="K114" t="s" s="4">
        <v>934</v>
      </c>
      <c r="L114" t="s" s="4">
        <v>935</v>
      </c>
      <c r="M114" t="n" s="4">
        <v>149</v>
      </c>
      <c r="N114" t="n" s="4">
        <v>718.06</v>
      </c>
      <c r="O114" t="s" s="4">
        <v>936</v>
      </c>
      <c r="P114" t="s" s="4">
        <v>937</v>
      </c>
    </row>
    <row r="115" hidden="0" ht="30" customHeight="1" spans="1:1">
      <c r="A115" t="str" s="6">
        <f>HYPERLINK("https://www.ti.com.cn/product/cn/DLPC2607", "DLPC2607")</f>
      </c>
      <c r="B115" t="s" s="4">
        <v>938</v>
      </c>
      <c r="C115" t="str" s="6">
        <f>HYPERLINK("https://www.ti.com.cn/cn/lit/gpn/DLPC2607", "PDF data sheet")</f>
      </c>
      <c r="D115" t="str" s="6">
        <f>HYPERLINK("https://www.ti.com.cn/document-viewer/cn/DLPC2607/datasheet", "HTML data sheet")</f>
      </c>
      <c r="E115" t="s" s="4">
        <v>939</v>
      </c>
      <c r="F115" t="s" s="4">
        <v>940</v>
      </c>
      <c r="G115" t="s" s="4">
        <v>941</v>
      </c>
      <c r="H115" t="s" s="4">
        <v/>
      </c>
      <c r="I115" t="s" s="4">
        <v>942</v>
      </c>
      <c r="J115" t="n" s="4">
        <v>6.75</v>
      </c>
      <c r="K115" t="s" s="4">
        <v>943</v>
      </c>
      <c r="L115" t="s" s="4">
        <v>944</v>
      </c>
      <c r="M115" t="n" s="4">
        <v>176</v>
      </c>
      <c r="N115" t="n" s="4">
        <v>49</v>
      </c>
      <c r="O115" t="s" s="4">
        <v>945</v>
      </c>
      <c r="P115" t="s" s="4">
        <v>946</v>
      </c>
    </row>
    <row r="116" hidden="0" ht="30" customHeight="1" spans="1:1">
      <c r="A116" t="str" s="6">
        <f>HYPERLINK("https://www.ti.com.cn/product/cn/DLPC6401", "DLPC6401")</f>
      </c>
      <c r="B116" t="s" s="4">
        <v>947</v>
      </c>
      <c r="C116" t="str" s="6">
        <f>HYPERLINK("https://www.ti.com.cn/cn/lit/gpn/DLPC6401", "PDF data sheet")</f>
      </c>
      <c r="D116" t="str" s="6">
        <f>HYPERLINK("https://www.ti.com.cn/document-viewer/cn/DLPC6401/datasheet", "HTML data sheet")</f>
      </c>
      <c r="E116" t="s" s="4">
        <v>948</v>
      </c>
      <c r="F116" t="s" s="4">
        <v>949</v>
      </c>
      <c r="G116" t="s" s="4">
        <v>950</v>
      </c>
      <c r="H116" t="s" s="4">
        <v/>
      </c>
      <c r="I116" t="s" s="4">
        <v>951</v>
      </c>
      <c r="J116" t="n" s="4">
        <v>12</v>
      </c>
      <c r="K116" t="s" s="4">
        <v>952</v>
      </c>
      <c r="L116" t="s" s="4">
        <v>953</v>
      </c>
      <c r="M116" t="n" s="4">
        <v>419</v>
      </c>
      <c r="N116" t="n" s="4">
        <v>529</v>
      </c>
      <c r="O116" t="s" s="4">
        <v>954</v>
      </c>
      <c r="P116" t="s" s="4">
        <v>955</v>
      </c>
    </row>
    <row r="117" hidden="0" ht="30" customHeight="1" spans="1:1">
      <c r="A117" t="str" s="6">
        <f>HYPERLINK("https://www.ti.com.cn/product/cn/DLP4500", "DLP4500")</f>
      </c>
      <c r="B117" t="s" s="4">
        <v>956</v>
      </c>
      <c r="C117" t="str" s="6">
        <f>HYPERLINK("https://www.ti.com.cn/cn/lit/gpn/DLP4500", "PDF data sheet")</f>
      </c>
      <c r="D117" t="str" s="6">
        <f>HYPERLINK("https://www.ti.com.cn/document-viewer/cn/DLP4500/datasheet", "HTML data sheet")</f>
      </c>
      <c r="E117" t="s" s="4">
        <v>957</v>
      </c>
      <c r="F117" t="s" s="4">
        <v>958</v>
      </c>
      <c r="G117" t="s" s="4">
        <v>959</v>
      </c>
      <c r="H117" t="n" s="4">
        <v>0.45</v>
      </c>
      <c r="I117" t="s" s="4">
        <v>960</v>
      </c>
      <c r="J117" t="n" s="4">
        <v>139.04</v>
      </c>
      <c r="K117" t="s" s="4">
        <v>961</v>
      </c>
      <c r="L117" t="s" s="4">
        <v>962</v>
      </c>
      <c r="M117" t="s" s="4">
        <v>963</v>
      </c>
      <c r="N117" t="n" s="4">
        <v>188.37</v>
      </c>
      <c r="O117" t="s" s="4">
        <v>964</v>
      </c>
      <c r="P117" t="s" s="4">
        <v>965</v>
      </c>
    </row>
    <row r="118" hidden="0" ht="30" customHeight="1" spans="1:1">
      <c r="A118" t="str" s="6">
        <f>HYPERLINK("https://www.ti.com.cn/product/cn/DLPC350", "DLPC350")</f>
      </c>
      <c r="B118" t="s" s="4">
        <v>966</v>
      </c>
      <c r="C118" t="str" s="6">
        <f>HYPERLINK("https://www.ti.com.cn/cn/lit/gpn/DLPC350", "PDF data sheet")</f>
      </c>
      <c r="D118" t="str" s="6">
        <f>HYPERLINK("https://www.ti.com.cn/document-viewer/cn/DLPC350/datasheet", "HTML data sheet")</f>
      </c>
      <c r="E118" t="s" s="4">
        <v>967</v>
      </c>
      <c r="F118" t="s" s="4">
        <v>968</v>
      </c>
      <c r="G118" t="s" s="4">
        <v>969</v>
      </c>
      <c r="H118" t="s" s="4">
        <v/>
      </c>
      <c r="I118" t="s" s="4">
        <v>970</v>
      </c>
      <c r="J118" t="n" s="4">
        <v>76.96</v>
      </c>
      <c r="K118" t="s" s="4">
        <v>971</v>
      </c>
      <c r="L118" t="s" s="4">
        <v>972</v>
      </c>
      <c r="M118" t="n" s="4">
        <v>419</v>
      </c>
      <c r="N118" t="n" s="4">
        <v>529</v>
      </c>
      <c r="O118" t="s" s="4">
        <v>973</v>
      </c>
      <c r="P118" t="s" s="4">
        <v>974</v>
      </c>
    </row>
    <row r="119" hidden="0" ht="30" customHeight="1" spans="1:1">
      <c r="A119" t="str" s="6">
        <f>HYPERLINK("https://www.ti.com.cn/product/cn/DLPC410", "DLPC410")</f>
      </c>
      <c r="B119" t="s" s="4">
        <v>975</v>
      </c>
      <c r="C119" t="str" s="6">
        <f>HYPERLINK("https://www.ti.com.cn/cn/lit/gpn/DLPC410", "PDF data sheet")</f>
      </c>
      <c r="D119" t="str" s="6">
        <f>HYPERLINK("https://www.ti.com.cn/document-viewer/cn/DLPC410/datasheet", "HTML data sheet")</f>
      </c>
      <c r="E119" t="s" s="4">
        <v>976</v>
      </c>
      <c r="F119" t="s" s="4">
        <v>977</v>
      </c>
      <c r="G119" t="s" s="4">
        <v/>
      </c>
      <c r="H119" t="s" s="4">
        <v/>
      </c>
      <c r="I119" t="s" s="4">
        <v>978</v>
      </c>
      <c r="J119" t="n" s="4">
        <v>224.58</v>
      </c>
      <c r="K119" t="s" s="4">
        <v>979</v>
      </c>
      <c r="L119" t="s" s="4">
        <v>980</v>
      </c>
      <c r="M119" t="n" s="4">
        <v>676</v>
      </c>
      <c r="N119" t="s" s="4">
        <v>981</v>
      </c>
      <c r="O119" t="s" s="4">
        <v>982</v>
      </c>
      <c r="P119" t="s" s="4">
        <v>983</v>
      </c>
    </row>
    <row r="120" hidden="0" ht="30" customHeight="1" spans="1:1">
      <c r="A120" t="str" s="6">
        <f>HYPERLINK("https://www.ti.com.cn/product/cn/DLPC300", "DLPC300")</f>
      </c>
      <c r="B120" t="s" s="4">
        <v>984</v>
      </c>
      <c r="C120" t="str" s="6">
        <f>HYPERLINK("https://www.ti.com.cn/cn/lit/gpn/DLPC300", "PDF data sheet")</f>
      </c>
      <c r="D120" t="str" s="6">
        <f>HYPERLINK("https://www.ti.com.cn/document-viewer/cn/DLPC300/datasheet", "HTML data sheet")</f>
      </c>
      <c r="E120" t="s" s="4">
        <v>985</v>
      </c>
      <c r="F120" t="s" s="4">
        <v>986</v>
      </c>
      <c r="G120" t="s" s="4">
        <v>987</v>
      </c>
      <c r="H120" t="s" s="4">
        <v/>
      </c>
      <c r="I120" t="s" s="4">
        <v>988</v>
      </c>
      <c r="J120" t="n" s="4">
        <v>24.121</v>
      </c>
      <c r="K120" t="s" s="4">
        <v>989</v>
      </c>
      <c r="L120" t="s" s="4">
        <v>990</v>
      </c>
      <c r="M120" t="n" s="4">
        <v>176</v>
      </c>
      <c r="N120" t="n" s="4">
        <v>49</v>
      </c>
      <c r="O120" t="s" s="4">
        <v>991</v>
      </c>
      <c r="P120" t="s" s="4">
        <v>992</v>
      </c>
    </row>
    <row r="121" hidden="0" ht="30" customHeight="1" spans="1:1">
      <c r="A121" t="str" s="6">
        <f>HYPERLINK("https://www.ti.com.cn/product/cn/DLPA200", "DLPA200")</f>
      </c>
      <c r="B121" t="s" s="4">
        <v>993</v>
      </c>
      <c r="C121" t="str" s="6">
        <f>HYPERLINK("https://www.ti.com.cn/cn/lit/gpn/DLPA200", "PDF data sheet")</f>
      </c>
      <c r="D121" t="str" s="6">
        <f>HYPERLINK("https://www.ti.com.cn/document-viewer/cn/DLPA200/datasheet", "HTML data sheet")</f>
      </c>
      <c r="E121" t="s" s="4">
        <v>994</v>
      </c>
      <c r="F121" t="s" s="4">
        <v>995</v>
      </c>
      <c r="G121" t="s" s="4">
        <v/>
      </c>
      <c r="H121" t="s" s="4">
        <v/>
      </c>
      <c r="I121" t="s" s="4">
        <v>996</v>
      </c>
      <c r="J121" t="n" s="4">
        <v>25.28</v>
      </c>
      <c r="K121" t="s" s="4">
        <v>997</v>
      </c>
      <c r="L121" t="s" s="4">
        <v>998</v>
      </c>
      <c r="M121" t="n" s="4">
        <v>80</v>
      </c>
      <c r="N121" t="n" s="4">
        <v>196</v>
      </c>
      <c r="O121" t="s" s="4">
        <v>999</v>
      </c>
      <c r="P121" t="s" s="4">
        <v>1000</v>
      </c>
    </row>
    <row r="122" hidden="0" ht="30" customHeight="1" spans="1:1">
      <c r="A122" t="str" s="6">
        <f>HYPERLINK("https://www.ti.com.cn/product/cn/DLPC200", "DLPC200")</f>
      </c>
      <c r="B122" t="s" s="4">
        <v>1001</v>
      </c>
      <c r="C122" t="str" s="6">
        <f>HYPERLINK("https://www.ti.com.cn/cn/lit/gpn/DLPC200", "PDF data sheet")</f>
      </c>
      <c r="D122" t="str" s="6">
        <f>HYPERLINK("https://www.ti.com.cn/document-viewer/cn/DLPC200/datasheet", "HTML data sheet")</f>
      </c>
      <c r="E122" t="s" s="4">
        <v>1002</v>
      </c>
      <c r="F122" t="s" s="4">
        <v>1003</v>
      </c>
      <c r="G122" t="s" s="4">
        <v/>
      </c>
      <c r="H122" t="s" s="4">
        <v/>
      </c>
      <c r="I122" t="s" s="4">
        <v>1004</v>
      </c>
      <c r="J122" t="n" s="4">
        <v>162.75</v>
      </c>
      <c r="K122" t="s" s="4">
        <v>1005</v>
      </c>
      <c r="L122" t="s" s="4">
        <v>1006</v>
      </c>
      <c r="M122" t="n" s="4">
        <v>780</v>
      </c>
      <c r="N122" t="n" s="4">
        <v>841</v>
      </c>
      <c r="O122" t="s" s="4">
        <v>1007</v>
      </c>
      <c r="P122" t="s" s="4">
        <v>1008</v>
      </c>
    </row>
  </sheetData>
  <mergeCells count="3">
    <mergeCell ref="A1:B1"/>
    <mergeCell ref="A2:P2"/>
    <mergeCell ref="A4:B4"/>
  </mergeCells>
  <pageMargins bottom="0.75" footer="0.3" header="0.3" left="0.7" right="0.7" top="0.75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 Grid</dc:creator>
  <dc:title>Workbook</dc:title>
  <dcterms:created xsi:type="dcterms:W3CDTF">2024-04-06T06:16:53.477Z</dcterms:created>
  <dcterms:modified xsi:type="dcterms:W3CDTF">2024-04-06T06:16:53.477Z</dcterms:modified>
</cp:coreProperties>
</file>